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"/>
    </mc:Choice>
  </mc:AlternateContent>
  <xr:revisionPtr revIDLastSave="0" documentId="13_ncr:1_{01C0D2CC-2BDA-4D07-8E6A-A0840486AE54}" xr6:coauthVersionLast="45" xr6:coauthVersionMax="45" xr10:uidLastSave="{00000000-0000-0000-0000-000000000000}"/>
  <bookViews>
    <workbookView xWindow="-120" yWindow="-120" windowWidth="29040" windowHeight="15840" tabRatio="790" xr2:uid="{00000000-000D-0000-FFFF-FFFF00000000}"/>
  </bookViews>
  <sheets>
    <sheet name="常规" sheetId="84" r:id="rId1"/>
    <sheet name="滞箱费项目" sheetId="85" r:id="rId2"/>
    <sheet name="功能修改-销售基准价" sheetId="92" r:id="rId3"/>
    <sheet name="功能修改-销售报价" sheetId="93" r:id="rId4"/>
    <sheet name="功能修改-客户合同" sheetId="9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" i="85" l="1"/>
  <c r="M16" i="85" l="1"/>
  <c r="L14" i="85"/>
  <c r="L15" i="85"/>
  <c r="Q15" i="85" s="1"/>
  <c r="M17" i="85"/>
  <c r="L13" i="85"/>
  <c r="M13" i="85" s="1"/>
  <c r="P14" i="85"/>
  <c r="P15" i="85"/>
  <c r="P16" i="85"/>
  <c r="P17" i="85"/>
  <c r="P13" i="85"/>
  <c r="Q16" i="85" l="1"/>
  <c r="Q13" i="85"/>
  <c r="Q17" i="85"/>
  <c r="Q14" i="85"/>
  <c r="H9" i="85" l="1"/>
  <c r="A1" i="85"/>
  <c r="I31" i="84"/>
  <c r="A1" i="84"/>
</calcChain>
</file>

<file path=xl/sharedStrings.xml><?xml version="1.0" encoding="utf-8"?>
<sst xmlns="http://schemas.openxmlformats.org/spreadsheetml/2006/main" count="207" uniqueCount="164">
  <si>
    <t>位置</t>
  </si>
  <si>
    <t>表类型</t>
  </si>
  <si>
    <t>未取消</t>
  </si>
  <si>
    <t>取消</t>
  </si>
  <si>
    <t>提交</t>
  </si>
  <si>
    <t>保存</t>
  </si>
  <si>
    <t>返回</t>
  </si>
  <si>
    <t>常规</t>
  </si>
  <si>
    <t>199999929282****</t>
  </si>
  <si>
    <t>张三</t>
  </si>
  <si>
    <t>102993939383902020291A</t>
  </si>
  <si>
    <t>+86 188-0000-0000</t>
  </si>
  <si>
    <t>基本信息</t>
  </si>
  <si>
    <t>结算与发票信息</t>
  </si>
  <si>
    <t>状态：</t>
  </si>
  <si>
    <t>准备中</t>
  </si>
  <si>
    <t>取消状态：</t>
  </si>
  <si>
    <t>审批状态：</t>
  </si>
  <si>
    <t>未开始</t>
  </si>
  <si>
    <t>结算单编号：</t>
  </si>
  <si>
    <t>结算单描述：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</si>
  <si>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</si>
  <si>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</si>
  <si>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</si>
  <si>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</si>
  <si>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</si>
  <si>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</si>
  <si>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</si>
  <si>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</si>
  <si>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</si>
  <si>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</si>
  <si>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</si>
  <si>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</si>
  <si>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物料</t>
    <phoneticPr fontId="17" type="noConversion"/>
  </si>
  <si>
    <t>税率</t>
    <phoneticPr fontId="17" type="noConversion"/>
  </si>
  <si>
    <t>#</t>
    <phoneticPr fontId="17" type="noConversion"/>
  </si>
  <si>
    <t>导出EXCEL</t>
    <phoneticPr fontId="17" type="noConversion"/>
  </si>
  <si>
    <t>行号</t>
    <phoneticPr fontId="17" type="noConversion"/>
  </si>
  <si>
    <t>o</t>
    <phoneticPr fontId="17" type="noConversion"/>
  </si>
  <si>
    <t>物料组</t>
    <phoneticPr fontId="17" type="noConversion"/>
  </si>
  <si>
    <t>******</t>
    <phoneticPr fontId="17" type="noConversion"/>
  </si>
  <si>
    <r>
      <t>客户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</si>
  <si>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</si>
  <si>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zihong.liu@***f.com</t>
    <phoneticPr fontId="17" type="noConversion"/>
  </si>
  <si>
    <t>C100428 - ******有限公司</t>
  </si>
  <si>
    <t>C100428 - ******有限公司</t>
    <phoneticPr fontId="17" type="noConversion"/>
  </si>
  <si>
    <t>客户</t>
    <phoneticPr fontId="17" type="noConversion"/>
  </si>
  <si>
    <t>收货方</t>
    <phoneticPr fontId="17" type="noConversion"/>
  </si>
  <si>
    <r>
      <t>客户(收货方)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</si>
  <si>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收货地址：</t>
    <phoneticPr fontId="17" type="noConversion"/>
  </si>
  <si>
    <t>大亚湾石化大道</t>
    <phoneticPr fontId="17" type="noConversion"/>
  </si>
  <si>
    <t>广东/惠州/惠阳</t>
    <phoneticPr fontId="17" type="noConversion"/>
  </si>
  <si>
    <t>CN-中国</t>
    <phoneticPr fontId="17" type="noConversion"/>
  </si>
  <si>
    <t>收票方</t>
    <phoneticPr fontId="17" type="noConversion"/>
  </si>
  <si>
    <r>
      <t>收票地址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</si>
  <si>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联系人(收票)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</si>
  <si>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客户(收票方)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</si>
  <si>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开票信息</t>
    <phoneticPr fontId="17" type="noConversion"/>
  </si>
  <si>
    <r>
      <t>客户(开票)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</si>
  <si>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</si>
  <si>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注册地址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</si>
  <si>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</si>
  <si>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</si>
  <si>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中国银行</t>
    <phoneticPr fontId="17" type="noConversion"/>
  </si>
  <si>
    <t>10299393938</t>
    <phoneticPr fontId="17" type="noConversion"/>
  </si>
  <si>
    <t>加载</t>
    <phoneticPr fontId="17" type="noConversion"/>
  </si>
  <si>
    <r>
      <t>客户合同编号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</si>
  <si>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客户合同有效期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</si>
  <si>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 xml:space="preserve">2020/01/01 - 2020/12/31 </t>
  </si>
  <si>
    <t xml:space="preserve">2020/01/01 - 2020/12/31 </t>
    <phoneticPr fontId="17" type="noConversion"/>
  </si>
  <si>
    <t>结算单类型：</t>
    <phoneticPr fontId="17" type="noConversion"/>
  </si>
  <si>
    <t>滞箱费</t>
    <phoneticPr fontId="17" type="noConversion"/>
  </si>
  <si>
    <r>
      <t>销售负责人(客户)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</si>
  <si>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r>
      <t>上游客服负责人(收货方)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</si>
  <si>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t>E0019-张三</t>
    <phoneticPr fontId="17" type="noConversion"/>
  </si>
  <si>
    <t>E0022-李四</t>
    <phoneticPr fontId="17" type="noConversion"/>
  </si>
  <si>
    <t>SAP客户发票草稿编号：</t>
    <phoneticPr fontId="17" type="noConversion"/>
  </si>
  <si>
    <t>SAP客户发票编号：</t>
    <phoneticPr fontId="17" type="noConversion"/>
  </si>
  <si>
    <t>付款条件：</t>
    <phoneticPr fontId="17" type="noConversion"/>
  </si>
  <si>
    <t>结算总折扣：</t>
    <phoneticPr fontId="17" type="noConversion"/>
  </si>
  <si>
    <t>税：</t>
    <phoneticPr fontId="17" type="noConversion"/>
  </si>
  <si>
    <t>结算总金额：</t>
    <phoneticPr fontId="17" type="noConversion"/>
  </si>
  <si>
    <t>60天到期全额付款</t>
    <phoneticPr fontId="17" type="noConversion"/>
  </si>
  <si>
    <t>结算单提交日期：</t>
    <phoneticPr fontId="17" type="noConversion"/>
  </si>
  <si>
    <t>客户发票开票日期：</t>
    <phoneticPr fontId="17" type="noConversion"/>
  </si>
  <si>
    <t>注释</t>
    <phoneticPr fontId="17" type="noConversion"/>
  </si>
  <si>
    <t>内部注释：</t>
    <phoneticPr fontId="17" type="noConversion"/>
  </si>
  <si>
    <t>外部注释：</t>
    <phoneticPr fontId="17" type="noConversion"/>
  </si>
  <si>
    <t>客户结算单/内容页/常规</t>
    <phoneticPr fontId="17" type="noConversion"/>
  </si>
  <si>
    <r>
      <t>结算单期间自/至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</si>
  <si>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滞箱费项目</t>
  </si>
  <si>
    <t>滞箱费项目</t>
    <phoneticPr fontId="17" type="noConversion"/>
  </si>
  <si>
    <t>销售订单/客户结算单</t>
    <phoneticPr fontId="17" type="noConversion"/>
  </si>
  <si>
    <t>客户结算单/内容页/滞箱费项目</t>
    <phoneticPr fontId="17" type="noConversion"/>
  </si>
  <si>
    <t xml:space="preserve">	M000003-易通箱滞箱费</t>
  </si>
  <si>
    <t>功能修改说明</t>
    <phoneticPr fontId="17" type="noConversion"/>
  </si>
  <si>
    <r>
      <t>1. 针对物料组【</t>
    </r>
    <r>
      <rPr>
        <b/>
        <sz val="10"/>
        <color rgb="FFFF0000"/>
        <rFont val="微软雅黑"/>
        <family val="2"/>
        <charset val="134"/>
      </rPr>
      <t>101</t>
    </r>
    <r>
      <rPr>
        <b/>
        <sz val="10"/>
        <color theme="1"/>
        <rFont val="微软雅黑"/>
        <family val="2"/>
        <charset val="134"/>
      </rPr>
      <t>】创建销售基准价时，需要选择箱型【</t>
    </r>
    <r>
      <rPr>
        <b/>
        <sz val="10"/>
        <color rgb="FFFF0000"/>
        <rFont val="微软雅黑"/>
        <family val="2"/>
        <charset val="134"/>
      </rPr>
      <t>必选</t>
    </r>
    <r>
      <rPr>
        <b/>
        <sz val="10"/>
        <color theme="1"/>
        <rFont val="微软雅黑"/>
        <family val="2"/>
        <charset val="134"/>
      </rPr>
      <t>】，选择范围需要满足条件【</t>
    </r>
    <r>
      <rPr>
        <b/>
        <sz val="10"/>
        <color rgb="FFFF0000"/>
        <rFont val="微软雅黑"/>
        <family val="2"/>
        <charset val="134"/>
      </rPr>
      <t>物料组=108，状态=有效</t>
    </r>
    <r>
      <rPr>
        <b/>
        <sz val="10"/>
        <color theme="1"/>
        <rFont val="微软雅黑"/>
        <family val="2"/>
        <charset val="134"/>
      </rPr>
      <t>】</t>
    </r>
    <phoneticPr fontId="17" type="noConversion"/>
  </si>
  <si>
    <t>2. 涉及的老数据修改（重新维护数据）</t>
    <phoneticPr fontId="17" type="noConversion"/>
  </si>
  <si>
    <t>序号</t>
    <phoneticPr fontId="17" type="noConversion"/>
  </si>
  <si>
    <t>产品编号</t>
    <phoneticPr fontId="17" type="noConversion"/>
  </si>
  <si>
    <t>适用箱型</t>
    <phoneticPr fontId="17" type="noConversion"/>
  </si>
  <si>
    <t>基准价</t>
    <phoneticPr fontId="17" type="noConversion"/>
  </si>
  <si>
    <t>M000001</t>
    <phoneticPr fontId="17" type="noConversion"/>
  </si>
  <si>
    <t>M000002</t>
  </si>
  <si>
    <t>M000003</t>
  </si>
  <si>
    <t>产品名称</t>
    <phoneticPr fontId="17" type="noConversion"/>
  </si>
  <si>
    <t>易通箱日租金</t>
    <phoneticPr fontId="17" type="noConversion"/>
  </si>
  <si>
    <t>易通箱年租金</t>
    <phoneticPr fontId="17" type="noConversion"/>
  </si>
  <si>
    <t>易通箱滞箱费</t>
    <phoneticPr fontId="17" type="noConversion"/>
  </si>
  <si>
    <t>易通箱租赁服务费-加权平均</t>
    <phoneticPr fontId="17" type="noConversion"/>
  </si>
  <si>
    <t>M000271</t>
    <phoneticPr fontId="17" type="noConversion"/>
  </si>
  <si>
    <t>M000036</t>
    <phoneticPr fontId="17" type="noConversion"/>
  </si>
  <si>
    <t>M000037</t>
  </si>
  <si>
    <t>M000038</t>
  </si>
  <si>
    <t>有效期自</t>
    <phoneticPr fontId="17" type="noConversion"/>
  </si>
  <si>
    <t>有效期至</t>
    <phoneticPr fontId="17" type="noConversion"/>
  </si>
  <si>
    <r>
      <t>1. 针对物料组【</t>
    </r>
    <r>
      <rPr>
        <b/>
        <sz val="10"/>
        <color rgb="FFFF0000"/>
        <rFont val="微软雅黑"/>
        <family val="2"/>
        <charset val="134"/>
      </rPr>
      <t>101</t>
    </r>
    <r>
      <rPr>
        <b/>
        <sz val="10"/>
        <color theme="1"/>
        <rFont val="微软雅黑"/>
        <family val="2"/>
        <charset val="134"/>
      </rPr>
      <t>】创建销售报价时，需要选择箱型【</t>
    </r>
    <r>
      <rPr>
        <b/>
        <sz val="10"/>
        <color rgb="FFFF0000"/>
        <rFont val="微软雅黑"/>
        <family val="2"/>
        <charset val="134"/>
      </rPr>
      <t>必选</t>
    </r>
    <r>
      <rPr>
        <b/>
        <sz val="10"/>
        <color theme="1"/>
        <rFont val="微软雅黑"/>
        <family val="2"/>
        <charset val="134"/>
      </rPr>
      <t>】，选择范围需要满足条件【</t>
    </r>
    <r>
      <rPr>
        <b/>
        <sz val="10"/>
        <color rgb="FFFF0000"/>
        <rFont val="微软雅黑"/>
        <family val="2"/>
        <charset val="134"/>
      </rPr>
      <t>物料组=108，状态=有效</t>
    </r>
    <r>
      <rPr>
        <b/>
        <sz val="10"/>
        <color theme="1"/>
        <rFont val="微软雅黑"/>
        <family val="2"/>
        <charset val="134"/>
      </rPr>
      <t>】</t>
    </r>
    <phoneticPr fontId="17" type="noConversion"/>
  </si>
  <si>
    <r>
      <t>2. 涉及的老数据修改：</t>
    </r>
    <r>
      <rPr>
        <b/>
        <sz val="10"/>
        <color rgb="FFFF0000"/>
        <rFont val="微软雅黑"/>
        <family val="2"/>
        <charset val="134"/>
      </rPr>
      <t>老数据能否这里不做修改？</t>
    </r>
    <phoneticPr fontId="17" type="noConversion"/>
  </si>
  <si>
    <t>1. 能否这里不做修改？
2. 如果一定要修改，那对老数据进行批量修改时，箱型都等于M000036</t>
    <phoneticPr fontId="17" type="noConversion"/>
  </si>
  <si>
    <r>
      <t>3. 针对物料组【</t>
    </r>
    <r>
      <rPr>
        <b/>
        <sz val="10"/>
        <color rgb="FFFF0000"/>
        <rFont val="微软雅黑"/>
        <family val="2"/>
        <charset val="134"/>
      </rPr>
      <t>103</t>
    </r>
    <r>
      <rPr>
        <b/>
        <sz val="10"/>
        <color theme="1"/>
        <rFont val="微软雅黑"/>
        <family val="2"/>
        <charset val="134"/>
      </rPr>
      <t>】创建销售报价时，由于已经有箱型选择字段且是必填了，故【</t>
    </r>
    <r>
      <rPr>
        <b/>
        <sz val="10"/>
        <color rgb="FFFF0000"/>
        <rFont val="微软雅黑"/>
        <family val="2"/>
        <charset val="134"/>
      </rPr>
      <t>计算成本时，日租金成本的选择也需要把箱型纳入考虑</t>
    </r>
    <r>
      <rPr>
        <b/>
        <sz val="10"/>
        <color theme="1"/>
        <rFont val="微软雅黑"/>
        <family val="2"/>
        <charset val="134"/>
      </rPr>
      <t>】</t>
    </r>
    <phoneticPr fontId="17" type="noConversion"/>
  </si>
  <si>
    <r>
      <t>1.  结算规则新增一个子页签【</t>
    </r>
    <r>
      <rPr>
        <b/>
        <sz val="10"/>
        <color rgb="FFFF0000"/>
        <rFont val="微软雅黑"/>
        <family val="2"/>
        <charset val="134"/>
      </rPr>
      <t>滞箱费项目</t>
    </r>
    <r>
      <rPr>
        <b/>
        <sz val="10"/>
        <color theme="1"/>
        <rFont val="微软雅黑"/>
        <family val="2"/>
        <charset val="134"/>
      </rPr>
      <t>】</t>
    </r>
    <phoneticPr fontId="17" type="noConversion"/>
  </si>
  <si>
    <t>结算规则</t>
    <phoneticPr fontId="17" type="noConversion"/>
  </si>
  <si>
    <t>SRD0001</t>
  </si>
  <si>
    <t>SRD0001</t>
    <phoneticPr fontId="17" type="noConversion"/>
  </si>
  <si>
    <t>101-***</t>
    <phoneticPr fontId="17" type="noConversion"/>
  </si>
  <si>
    <t>M000003-***</t>
    <phoneticPr fontId="17" type="noConversion"/>
  </si>
  <si>
    <t>计算依据</t>
    <phoneticPr fontId="17" type="noConversion"/>
  </si>
  <si>
    <t>超期阈值</t>
    <phoneticPr fontId="17" type="noConversion"/>
  </si>
  <si>
    <t>SRD0002</t>
  </si>
  <si>
    <t>2. 维护结算规则库（新增项目）</t>
    <phoneticPr fontId="17" type="noConversion"/>
  </si>
  <si>
    <t>统一计算。自签收之日起，超过X天未还箱即按滞箱费标准收取滞箱费。</t>
    <phoneticPr fontId="17" type="noConversion"/>
  </si>
  <si>
    <t>逐线计算。自签收之日起，超过线路（即空箱回收地点）租期，即按滞箱费标准收取滞箱费。</t>
    <phoneticPr fontId="17" type="noConversion"/>
  </si>
  <si>
    <t>状态</t>
    <phoneticPr fontId="17" type="noConversion"/>
  </si>
  <si>
    <t>有效</t>
    <phoneticPr fontId="17" type="noConversion"/>
  </si>
  <si>
    <t>暂时不启用，还得设计</t>
    <phoneticPr fontId="17" type="noConversion"/>
  </si>
  <si>
    <t>结算物料：</t>
    <phoneticPr fontId="17" type="noConversion"/>
  </si>
  <si>
    <t>结算规则：</t>
    <phoneticPr fontId="17" type="noConversion"/>
  </si>
  <si>
    <t>运单号</t>
    <phoneticPr fontId="17" type="noConversion"/>
  </si>
  <si>
    <t>发货日期</t>
    <phoneticPr fontId="17" type="noConversion"/>
  </si>
  <si>
    <t>物料(箱型）</t>
    <phoneticPr fontId="17" type="noConversion"/>
  </si>
  <si>
    <t>箱号</t>
    <phoneticPr fontId="17" type="noConversion"/>
  </si>
  <si>
    <t>ET03010388728826</t>
    <phoneticPr fontId="17" type="noConversion"/>
  </si>
  <si>
    <t>ET03010388728830</t>
    <phoneticPr fontId="17" type="noConversion"/>
  </si>
  <si>
    <t>ET03010388722226</t>
    <phoneticPr fontId="17" type="noConversion"/>
  </si>
  <si>
    <t>ET03010313128830</t>
    <phoneticPr fontId="17" type="noConversion"/>
  </si>
  <si>
    <t>ET03010388711111</t>
    <phoneticPr fontId="17" type="noConversion"/>
  </si>
  <si>
    <t>M000036-易通箱/TransFold ETP100/1150L</t>
    <phoneticPr fontId="17" type="noConversion"/>
  </si>
  <si>
    <t>M000038-易通箱/TransFold ET3/1150L</t>
    <phoneticPr fontId="17" type="noConversion"/>
  </si>
  <si>
    <t>回收日期</t>
    <phoneticPr fontId="17" type="noConversion"/>
  </si>
  <si>
    <t>结算单期间至</t>
    <phoneticPr fontId="17" type="noConversion"/>
  </si>
  <si>
    <t>租期阈值</t>
    <phoneticPr fontId="17" type="noConversion"/>
  </si>
  <si>
    <t>未税单价</t>
    <phoneticPr fontId="17" type="noConversion"/>
  </si>
  <si>
    <t>税率</t>
    <phoneticPr fontId="17" type="noConversion"/>
  </si>
  <si>
    <t>含税单价</t>
    <phoneticPr fontId="17" type="noConversion"/>
  </si>
  <si>
    <t>行总金额</t>
    <phoneticPr fontId="17" type="noConversion"/>
  </si>
  <si>
    <t>折扣金额：</t>
    <phoneticPr fontId="17" type="noConversion"/>
  </si>
  <si>
    <t>超期滞箱时间</t>
    <phoneticPr fontId="17" type="noConversion"/>
  </si>
  <si>
    <t>最近超期结算日期</t>
    <phoneticPr fontId="17" type="noConversion"/>
  </si>
  <si>
    <t>发货去向</t>
    <phoneticPr fontId="17" type="noConversion"/>
  </si>
  <si>
    <t xml:space="preserve"> 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</si>
  <si>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 - 仅显示有功能变更部分：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客户(收票方)
</t>
    </r>
    <r>
      <rPr>
        <sz val="10"/>
        <color theme="1"/>
        <rFont val="微软雅黑"/>
        <family val="2"/>
        <charset val="134"/>
      </rPr>
      <t xml:space="preserve">    (1) 默认值=客户
</t>
    </r>
    <r>
      <rPr>
        <b/>
        <sz val="10"/>
        <color theme="1"/>
        <rFont val="微软雅黑"/>
        <family val="2"/>
        <charset val="134"/>
      </rPr>
      <t>2. 结算单期间自/至</t>
    </r>
    <r>
      <rPr>
        <sz val="10"/>
        <color theme="1"/>
        <rFont val="微软雅黑"/>
        <family val="2"/>
        <charset val="134"/>
      </rPr>
      <t xml:space="preserve">
    (1) 数据库还是两个字段，但是前端显示为一个字段（需要修改日期选择控件）
</t>
    </r>
    <r>
      <rPr>
        <b/>
        <sz val="10"/>
        <color theme="1"/>
        <rFont val="微软雅黑"/>
        <family val="2"/>
        <charset val="134"/>
      </rPr>
      <t>3. 结算单提交日期</t>
    </r>
    <r>
      <rPr>
        <sz val="10"/>
        <color theme="1"/>
        <rFont val="微软雅黑"/>
        <family val="2"/>
        <charset val="134"/>
      </rPr>
      <t xml:space="preserve">
    (1) 显示结算单提交审批的日期
</t>
    </r>
    <r>
      <rPr>
        <b/>
        <sz val="10"/>
        <color theme="1"/>
        <rFont val="微软雅黑"/>
        <family val="2"/>
        <charset val="134"/>
      </rPr>
      <t>4. 客户发票开票日期</t>
    </r>
    <r>
      <rPr>
        <sz val="10"/>
        <color theme="1"/>
        <rFont val="微软雅黑"/>
        <family val="2"/>
        <charset val="134"/>
      </rPr>
      <t xml:space="preserve">
    (1) 显示财务开票记账的日期（需要与SAP接口取数）</t>
    </r>
    <phoneticPr fontId="1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</si>
  <si>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：无变更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M000003-滞箱费，与租赁费科目一致
</t>
    </r>
    <r>
      <rPr>
        <b/>
        <sz val="10"/>
        <rFont val="微软雅黑"/>
        <family val="2"/>
        <charset val="134"/>
      </rPr>
      <t>7. 预览功能</t>
    </r>
    <r>
      <rPr>
        <sz val="10"/>
        <rFont val="微软雅黑"/>
        <family val="2"/>
        <charset val="134"/>
      </rPr>
      <t>：
    (1) 滞箱费结算暂时</t>
    </r>
    <r>
      <rPr>
        <sz val="10"/>
        <color rgb="FFFF0000"/>
        <rFont val="微软雅黑"/>
        <family val="2"/>
        <charset val="134"/>
      </rPr>
      <t>没有预览功能</t>
    </r>
    <r>
      <rPr>
        <sz val="10"/>
        <rFont val="微软雅黑"/>
        <family val="2"/>
        <charset val="134"/>
      </rPr>
      <t>，所以滞箱费类结算单不能点击预览按钮</t>
    </r>
    <phoneticPr fontId="17" type="noConversion"/>
  </si>
  <si>
    <t>占箱时间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</si>
  <si>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rgb="FF7030A0"/>
        <rFont val="微软雅黑"/>
        <family val="2"/>
        <charset val="134"/>
      </rPr>
      <t>1. 显示的记录符合以下条件：</t>
    </r>
    <r>
      <rPr>
        <sz val="10"/>
        <color rgb="FF7030A0"/>
        <rFont val="微软雅黑"/>
        <family val="2"/>
        <charset val="134"/>
      </rPr>
      <t xml:space="preserve">
   (1) 运单中的销售订单的客户=结算单客户，销售订单的收货方=结算单的收货方，且
   (2) 该运单号未结算单过，或该运单中的箱号的回收日期＞最近超期结算日期（这里应该是＞还是≥？）
   还需要扣除退货的箱号、并把箱号替换的换过来</t>
    </r>
    <r>
      <rPr>
        <b/>
        <sz val="10"/>
        <color rgb="FF7030A0"/>
        <rFont val="微软雅黑"/>
        <family val="2"/>
        <charset val="134"/>
      </rPr>
      <t xml:space="preserve">
2</t>
    </r>
    <r>
      <rPr>
        <b/>
        <sz val="10"/>
        <color theme="1"/>
        <rFont val="微软雅黑"/>
        <family val="2"/>
        <charset val="134"/>
      </rPr>
      <t>. 发货去向</t>
    </r>
    <r>
      <rPr>
        <sz val="10"/>
        <color theme="1"/>
        <rFont val="微软雅黑"/>
        <family val="2"/>
        <charset val="134"/>
      </rPr>
      <t xml:space="preserve">：由于暂时不启用SRD0002规则，故这里都是空值
</t>
    </r>
    <r>
      <rPr>
        <b/>
        <sz val="10"/>
        <color theme="1"/>
        <rFont val="微软雅黑"/>
        <family val="2"/>
        <charset val="134"/>
      </rPr>
      <t>3. 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问号批注：表示该箱号上一次结算滞箱费时，计费终点的日期。且，</t>
    </r>
    <r>
      <rPr>
        <sz val="10"/>
        <color rgb="FFFF0000"/>
        <rFont val="微软雅黑"/>
        <family val="2"/>
        <charset val="134"/>
      </rPr>
      <t>如果这里非空，意味着该箱号一定之前就超期了</t>
    </r>
    <r>
      <rPr>
        <sz val="10"/>
        <color theme="1"/>
        <rFont val="微软雅黑"/>
        <family val="2"/>
        <charset val="134"/>
      </rPr>
      <t xml:space="preserve">，否则历史不会收取滞箱费。（一个箱号在没回收之前，可以结算多次。）
    (2) 取值规则：系统检索该箱号历史结算滞箱费时的计费终点日期，然后取最大值显示在这里。
</t>
    </r>
    <r>
      <rPr>
        <b/>
        <strike/>
        <sz val="10"/>
        <color theme="1"/>
        <rFont val="微软雅黑"/>
        <family val="2"/>
        <charset val="134"/>
      </rPr>
      <t>3. 占箱时间（已回收）</t>
    </r>
    <r>
      <rPr>
        <strike/>
        <sz val="10"/>
        <color theme="1"/>
        <rFont val="微软雅黑"/>
        <family val="2"/>
        <charset val="134"/>
      </rPr>
      <t xml:space="preserve">
    (1) 前提，箱子已回收
    (2) 公式：值=回收日期-发货日期+1
    (3) 备注：占箱时间(已回收)、占箱时间(未回收)，不可能同时为空值，也不可能同时有值
</t>
    </r>
    <r>
      <rPr>
        <b/>
        <strike/>
        <sz val="10"/>
        <color theme="1"/>
        <rFont val="微软雅黑"/>
        <family val="2"/>
        <charset val="134"/>
      </rPr>
      <t>4. 占箱时间（未回收）</t>
    </r>
    <r>
      <rPr>
        <strike/>
        <sz val="10"/>
        <color theme="1"/>
        <rFont val="微软雅黑"/>
        <family val="2"/>
        <charset val="134"/>
      </rPr>
      <t xml:space="preserve">
    (1) 前提，箱子未回收
    (2) 公式：值=结算单期间至-发货日期+1
    (3) 备注：占箱时间(已回收)、占箱时间(未回收)，不可能同时未空值，也不可能同时有值
</t>
    </r>
    <r>
      <rPr>
        <b/>
        <sz val="10"/>
        <color rgb="FF7030A0"/>
        <rFont val="微软雅黑"/>
        <family val="2"/>
        <charset val="134"/>
      </rPr>
      <t>4. 占箱时间</t>
    </r>
    <r>
      <rPr>
        <sz val="10"/>
        <color rgb="FF7030A0"/>
        <rFont val="微软雅黑"/>
        <family val="2"/>
        <charset val="134"/>
      </rPr>
      <t xml:space="preserve">
    (1) 如果回收日期有值，则值 = 回收日期 - 发货日期 + 1
    (2) 如果回收日期没有值，则值 = 结算单期间至 - 发货日期 + 1
</t>
    </r>
    <r>
      <rPr>
        <b/>
        <strike/>
        <sz val="10"/>
        <color theme="1"/>
        <rFont val="微软雅黑"/>
        <family val="2"/>
        <charset val="134"/>
      </rPr>
      <t>5. 超期滞箱时间</t>
    </r>
    <r>
      <rPr>
        <strike/>
        <sz val="10"/>
        <color theme="1"/>
        <rFont val="微软雅黑"/>
        <family val="2"/>
        <charset val="134"/>
      </rPr>
      <t xml:space="preserve">
    (1) 逻辑：
         a. 如果没有超期，则值=0。即，如果占箱时间小于租期阈值，则值=0
         b. 如果已经超期，则
             1）如果，之前【未结算过】滞箱费，值=结算单期间至-租期到期日+1=结算单期间至-（发货日期+租期阈值）+1
             2）如果，之前【有结算过】滞箱费，值=结算单期间至-最近超期结算日期+1
</t>
    </r>
    <r>
      <rPr>
        <b/>
        <sz val="10"/>
        <color rgb="FF7030A0"/>
        <rFont val="微软雅黑"/>
        <family val="2"/>
        <charset val="134"/>
      </rPr>
      <t xml:space="preserve">5. 超期滞箱时间
</t>
    </r>
    <r>
      <rPr>
        <sz val="10"/>
        <color rgb="FF7030A0"/>
        <rFont val="微软雅黑"/>
        <family val="2"/>
        <charset val="134"/>
      </rPr>
      <t xml:space="preserve">   (1) 如果 占箱时间-租期阈值≤0，则该条记录不显示
   (2) 如果 最近超期结算日期=空 且 回收日期=空，则 值 = 结算单期间至 - 发货日期 +1 -租期阈值
   (3) 如果 最近超期结算日期=空 且 回收日期≠空，则 值 = 回收日期 - 发货日期 +1 - 租期阈值
   (4) 如果 最近超期结算日期≠空 且 回收日期=空，则 值 = 结算单期间值 - 最近超期结算日期
   (5) 如果 最近超期结算日期≠空 且 回收日期≠空，则 值 = 回收日期 - 最近超期结算日期
</t>
    </r>
    <r>
      <rPr>
        <b/>
        <sz val="10"/>
        <color theme="1"/>
        <rFont val="微软雅黑"/>
        <family val="2"/>
        <charset val="134"/>
      </rPr>
      <t>6.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基于发货日期，找属于哪份客户合同。然后，基于箱型，找属于哪份报价
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</si>
</sst>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76" formatCode="_(&quot;¥&quot;* #,##0.00_);_(&quot;¥&quot;* \(#,##0.00\);_(&quot;¥&quot;* &quot;-&quot;??_);_(@_)"/>
    <numFmt numFmtId="177" formatCode="yyyy/mm/dd"/>
    <numFmt numFmtId="178" formatCode="yyyy\-mm\-dd"/>
    <numFmt numFmtId="179" formatCode="00"/>
    <numFmt numFmtId="180" formatCode="\¥#,##0.00;\¥\-#,##0.00"/>
    <numFmt numFmtId="181" formatCode="_(&quot;¥&quot;* #,##0.0000_);_(&quot;¥&quot;* \(#,##0.0000\);_(&quot;¥&quot;* &quot;-&quot;????_);_(@_)"/>
    <numFmt numFmtId="182" formatCode="#,##0_ "/>
    <numFmt numFmtId="183" formatCode="&quot;¥&quot;#,##0.00"/>
  </numFmts>
  <fonts count="30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1"/>
      <color theme="1"/>
      <name val="Wingdings"/>
      <charset val="2"/>
    </font>
    <font>
      <sz val="10"/>
      <color theme="1"/>
      <name val="Calibri"/>
      <family val="2"/>
    </font>
    <font>
      <b/>
      <sz val="9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7030A0"/>
      <name val="微软雅黑"/>
      <family val="2"/>
      <charset val="134"/>
    </font>
    <font>
      <sz val="10"/>
      <color rgb="FF7030A0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  <font>
      <strike/>
      <sz val="10"/>
      <color theme="1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0B2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FFC000"/>
      </bottom>
      <diagonal/>
    </border>
  </borders>
  <cellStyleXfs count="3">
    <xf numFmtId="0" fontId="0" fillId="0" borderId="0"/>
    <xf numFmtId="0" fontId="16" fillId="0" borderId="0">
      <alignment vertical="center"/>
    </xf>
    <xf numFmtId="0" fontId="16" fillId="0" borderId="0">
      <alignment vertical="center"/>
    </xf>
  </cellStyleXfs>
  <cellXfs count="15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7" fontId="1" fillId="6" borderId="6" xfId="0" applyNumberFormat="1" applyFont="1" applyFill="1" applyBorder="1" applyAlignment="1">
      <alignment horizontal="left" vertical="center"/>
    </xf>
    <xf numFmtId="178" fontId="1" fillId="6" borderId="6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7" fontId="1" fillId="13" borderId="6" xfId="0" applyNumberFormat="1" applyFont="1" applyFill="1" applyBorder="1" applyAlignment="1">
      <alignment vertical="center"/>
    </xf>
    <xf numFmtId="177" fontId="1" fillId="13" borderId="7" xfId="0" applyNumberFormat="1" applyFont="1" applyFill="1" applyBorder="1" applyAlignment="1">
      <alignment vertical="center"/>
    </xf>
    <xf numFmtId="177" fontId="1" fillId="13" borderId="8" xfId="0" applyNumberFormat="1" applyFont="1" applyFill="1" applyBorder="1" applyAlignment="1">
      <alignment vertical="center"/>
    </xf>
    <xf numFmtId="177" fontId="1" fillId="6" borderId="7" xfId="0" applyNumberFormat="1" applyFont="1" applyFill="1" applyBorder="1" applyAlignment="1">
      <alignment vertical="center"/>
    </xf>
    <xf numFmtId="177" fontId="1" fillId="6" borderId="8" xfId="0" applyNumberFormat="1" applyFont="1" applyFill="1" applyBorder="1" applyAlignment="1">
      <alignment vertical="center"/>
    </xf>
    <xf numFmtId="177" fontId="1" fillId="13" borderId="3" xfId="0" applyNumberFormat="1" applyFont="1" applyFill="1" applyBorder="1" applyAlignment="1">
      <alignment horizontal="left" vertical="center"/>
    </xf>
    <xf numFmtId="177" fontId="1" fillId="13" borderId="4" xfId="0" applyNumberFormat="1" applyFont="1" applyFill="1" applyBorder="1" applyAlignment="1">
      <alignment horizontal="left" vertical="center"/>
    </xf>
    <xf numFmtId="177" fontId="1" fillId="13" borderId="10" xfId="0" applyNumberFormat="1" applyFont="1" applyFill="1" applyBorder="1" applyAlignment="1">
      <alignment horizontal="left" vertical="center"/>
    </xf>
    <xf numFmtId="177" fontId="1" fillId="13" borderId="5" xfId="0" applyNumberFormat="1" applyFont="1" applyFill="1" applyBorder="1" applyAlignment="1">
      <alignment horizontal="left" vertical="center"/>
    </xf>
    <xf numFmtId="177" fontId="1" fillId="13" borderId="0" xfId="0" applyNumberFormat="1" applyFont="1" applyFill="1" applyBorder="1" applyAlignment="1">
      <alignment horizontal="left" vertical="center"/>
    </xf>
    <xf numFmtId="177" fontId="1" fillId="13" borderId="9" xfId="0" applyNumberFormat="1" applyFont="1" applyFill="1" applyBorder="1" applyAlignment="1">
      <alignment horizontal="left" vertical="center"/>
    </xf>
    <xf numFmtId="177" fontId="1" fillId="13" borderId="11" xfId="0" applyNumberFormat="1" applyFont="1" applyFill="1" applyBorder="1" applyAlignment="1">
      <alignment horizontal="left" vertical="center"/>
    </xf>
    <xf numFmtId="177" fontId="1" fillId="13" borderId="1" xfId="0" applyNumberFormat="1" applyFont="1" applyFill="1" applyBorder="1" applyAlignment="1">
      <alignment horizontal="left" vertical="center"/>
    </xf>
    <xf numFmtId="177" fontId="1" fillId="13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7" fontId="1" fillId="13" borderId="6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13" borderId="6" xfId="0" applyFont="1" applyFill="1" applyBorder="1" applyAlignment="1">
      <alignment horizontal="left" vertical="center"/>
    </xf>
    <xf numFmtId="0" fontId="1" fillId="13" borderId="7" xfId="0" applyFont="1" applyFill="1" applyBorder="1" applyAlignment="1">
      <alignment horizontal="left" vertical="center"/>
    </xf>
    <xf numFmtId="0" fontId="1" fillId="13" borderId="8" xfId="0" applyFont="1" applyFill="1" applyBorder="1" applyAlignment="1">
      <alignment horizontal="left" vertical="center"/>
    </xf>
    <xf numFmtId="49" fontId="1" fillId="13" borderId="6" xfId="0" applyNumberFormat="1" applyFont="1" applyFill="1" applyBorder="1" applyAlignment="1">
      <alignment horizontal="left" vertical="center"/>
    </xf>
    <xf numFmtId="49" fontId="1" fillId="13" borderId="7" xfId="0" applyNumberFormat="1" applyFont="1" applyFill="1" applyBorder="1" applyAlignment="1">
      <alignment horizontal="left" vertical="center"/>
    </xf>
    <xf numFmtId="49" fontId="1" fillId="13" borderId="8" xfId="0" applyNumberFormat="1" applyFont="1" applyFill="1" applyBorder="1" applyAlignment="1">
      <alignment horizontal="left" vertical="center"/>
    </xf>
    <xf numFmtId="180" fontId="1" fillId="13" borderId="6" xfId="0" applyNumberFormat="1" applyFont="1" applyFill="1" applyBorder="1" applyAlignment="1">
      <alignment horizontal="left" vertical="center"/>
    </xf>
    <xf numFmtId="43" fontId="1" fillId="13" borderId="7" xfId="0" applyNumberFormat="1" applyFont="1" applyFill="1" applyBorder="1" applyAlignment="1">
      <alignment horizontal="left" vertical="center"/>
    </xf>
    <xf numFmtId="43" fontId="1" fillId="13" borderId="8" xfId="0" applyNumberFormat="1" applyFont="1" applyFill="1" applyBorder="1" applyAlignment="1">
      <alignment horizontal="left" vertical="center"/>
    </xf>
    <xf numFmtId="180" fontId="7" fillId="13" borderId="6" xfId="0" applyNumberFormat="1" applyFont="1" applyFill="1" applyBorder="1" applyAlignment="1">
      <alignment horizontal="left" vertical="center"/>
    </xf>
    <xf numFmtId="177" fontId="1" fillId="13" borderId="7" xfId="0" applyNumberFormat="1" applyFont="1" applyFill="1" applyBorder="1" applyAlignment="1">
      <alignment horizontal="left" vertical="center"/>
    </xf>
    <xf numFmtId="177" fontId="1" fillId="13" borderId="8" xfId="0" applyNumberFormat="1" applyFont="1" applyFill="1" applyBorder="1" applyAlignment="1">
      <alignment horizontal="left" vertical="center"/>
    </xf>
    <xf numFmtId="0" fontId="1" fillId="12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9" fillId="1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vertical="center"/>
    </xf>
    <xf numFmtId="0" fontId="13" fillId="1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0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2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12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1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0" fontId="1" fillId="13" borderId="6" xfId="0" applyNumberFormat="1" applyFont="1" applyFill="1" applyBorder="1" applyAlignment="1">
      <alignment horizontal="left" vertical="center"/>
    </xf>
    <xf numFmtId="0" fontId="6" fillId="13" borderId="6" xfId="0" applyNumberFormat="1" applyFont="1" applyFill="1" applyBorder="1" applyAlignment="1">
      <alignment horizontal="left" vertical="center"/>
    </xf>
    <xf numFmtId="178" fontId="1" fillId="13" borderId="6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/>
    <xf numFmtId="0" fontId="7" fillId="0" borderId="0" xfId="0" applyFont="1"/>
    <xf numFmtId="0" fontId="12" fillId="11" borderId="2" xfId="0" applyFont="1" applyFill="1" applyBorder="1" applyAlignment="1">
      <alignment horizontal="left" vertical="top"/>
    </xf>
    <xf numFmtId="0" fontId="22" fillId="11" borderId="2" xfId="0" applyFont="1" applyFill="1" applyBorder="1" applyAlignment="1">
      <alignment horizontal="left" vertical="top"/>
    </xf>
    <xf numFmtId="0" fontId="22" fillId="11" borderId="6" xfId="0" applyFont="1" applyFill="1" applyBorder="1" applyAlignment="1">
      <alignment horizontal="left" vertical="top"/>
    </xf>
    <xf numFmtId="0" fontId="22" fillId="11" borderId="8" xfId="0" applyFont="1" applyFill="1" applyBorder="1" applyAlignment="1">
      <alignment horizontal="left" vertical="top"/>
    </xf>
    <xf numFmtId="0" fontId="22" fillId="11" borderId="2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vertical="top"/>
    </xf>
    <xf numFmtId="0" fontId="12" fillId="11" borderId="8" xfId="0" applyFont="1" applyFill="1" applyBorder="1" applyAlignment="1">
      <alignment horizontal="left" vertical="top"/>
    </xf>
    <xf numFmtId="14" fontId="12" fillId="11" borderId="2" xfId="0" applyNumberFormat="1" applyFont="1" applyFill="1" applyBorder="1" applyAlignment="1">
      <alignment horizontal="left"/>
    </xf>
    <xf numFmtId="176" fontId="12" fillId="11" borderId="2" xfId="0" applyNumberFormat="1" applyFont="1" applyFill="1" applyBorder="1" applyAlignment="1">
      <alignment horizontal="left" vertical="top"/>
    </xf>
    <xf numFmtId="0" fontId="23" fillId="0" borderId="0" xfId="0" applyFont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9" fontId="1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9" borderId="2" xfId="0" applyFont="1" applyFill="1" applyBorder="1"/>
    <xf numFmtId="0" fontId="1" fillId="9" borderId="2" xfId="0" applyFont="1" applyFill="1" applyBorder="1" applyAlignment="1">
      <alignment horizontal="left"/>
    </xf>
    <xf numFmtId="0" fontId="15" fillId="0" borderId="2" xfId="0" applyFont="1" applyBorder="1" applyAlignment="1">
      <alignment vertical="center" wrapText="1"/>
    </xf>
    <xf numFmtId="0" fontId="1" fillId="9" borderId="6" xfId="0" applyFont="1" applyFill="1" applyBorder="1" applyAlignment="1">
      <alignment vertical="center"/>
    </xf>
    <xf numFmtId="0" fontId="1" fillId="9" borderId="7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8" fillId="9" borderId="6" xfId="0" applyFont="1" applyFill="1" applyBorder="1" applyAlignment="1">
      <alignment vertical="center"/>
    </xf>
    <xf numFmtId="0" fontId="1" fillId="9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/>
    </xf>
    <xf numFmtId="183" fontId="1" fillId="6" borderId="6" xfId="0" applyNumberFormat="1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center" vertical="center"/>
    </xf>
    <xf numFmtId="176" fontId="24" fillId="0" borderId="2" xfId="0" applyNumberFormat="1" applyFont="1" applyFill="1" applyBorder="1" applyAlignment="1">
      <alignment horizontal="center" vertical="center"/>
    </xf>
    <xf numFmtId="9" fontId="24" fillId="0" borderId="2" xfId="0" applyNumberFormat="1" applyFont="1" applyFill="1" applyBorder="1" applyAlignment="1">
      <alignment horizontal="center" vertical="center"/>
    </xf>
    <xf numFmtId="181" fontId="24" fillId="0" borderId="6" xfId="0" applyNumberFormat="1" applyFont="1" applyBorder="1" applyAlignment="1">
      <alignment vertical="center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7" fontId="24" fillId="0" borderId="2" xfId="0" applyNumberFormat="1" applyFont="1" applyBorder="1" applyAlignment="1">
      <alignment horizontal="center" vertical="center"/>
    </xf>
    <xf numFmtId="181" fontId="25" fillId="0" borderId="2" xfId="0" applyNumberFormat="1" applyFont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183" fontId="1" fillId="9" borderId="6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2" xfId="0" applyFont="1" applyFill="1" applyBorder="1" applyAlignment="1">
      <alignment horizontal="left" vertical="top" wrapText="1"/>
    </xf>
    <xf numFmtId="0" fontId="14" fillId="7" borderId="3" xfId="0" applyFont="1" applyFill="1" applyBorder="1" applyAlignment="1">
      <alignment horizontal="left" vertical="top" wrapText="1"/>
    </xf>
    <xf numFmtId="0" fontId="14" fillId="7" borderId="4" xfId="0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/>
    </xf>
    <xf numFmtId="0" fontId="14" fillId="7" borderId="0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7" borderId="1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top" wrapText="1"/>
    </xf>
    <xf numFmtId="0" fontId="1" fillId="11" borderId="2" xfId="0" applyFont="1" applyFill="1" applyBorder="1" applyAlignment="1">
      <alignment horizontal="left" vertical="top"/>
    </xf>
    <xf numFmtId="0" fontId="1" fillId="9" borderId="6" xfId="0" applyFont="1" applyFill="1" applyBorder="1" applyAlignment="1">
      <alignment horizontal="left" vertical="center" wrapText="1"/>
    </xf>
    <xf numFmtId="0" fontId="1" fillId="9" borderId="8" xfId="0" applyFont="1" applyFill="1" applyBorder="1" applyAlignment="1">
      <alignment horizontal="left" vertical="center" wrapText="1"/>
    </xf>
    <xf numFmtId="0" fontId="1" fillId="9" borderId="6" xfId="0" applyFont="1" applyFill="1" applyBorder="1" applyAlignment="1">
      <alignment horizontal="left"/>
    </xf>
    <xf numFmtId="0" fontId="1" fillId="9" borderId="7" xfId="0" applyFont="1" applyFill="1" applyBorder="1" applyAlignment="1">
      <alignment horizontal="left"/>
    </xf>
    <xf numFmtId="0" fontId="1" fillId="9" borderId="8" xfId="0" applyFont="1" applyFill="1" applyBorder="1" applyAlignment="1">
      <alignment horizontal="left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9" fontId="1" fillId="6" borderId="2" xfId="0" applyNumberFormat="1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22</xdr:row>
      <xdr:rowOff>52915</xdr:rowOff>
    </xdr:from>
    <xdr:to>
      <xdr:col>0</xdr:col>
      <xdr:colOff>522417</xdr:colOff>
      <xdr:row>22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5228165"/>
          <a:ext cx="162581" cy="144000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36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0</xdr:col>
      <xdr:colOff>624420</xdr:colOff>
      <xdr:row>45</xdr:row>
      <xdr:rowOff>37039</xdr:rowOff>
    </xdr:from>
    <xdr:ext cx="162581" cy="144000"/>
    <xdr:pic>
      <xdr:nvPicPr>
        <xdr:cNvPr id="5" name="图片 6">
          <a:extLst>
            <a:ext uri="{FF2B5EF4-FFF2-40B4-BE49-F238E27FC236}">
              <a16:creationId xmlns:a16="http://schemas.microsoft.com/office/drawing/2014/main" id="{E4CF2FCE-4155-45F7-9C63-FAB25B9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0" y="10445748"/>
          <a:ext cx="162581" cy="144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370416</xdr:colOff>
      <xdr:row>51</xdr:row>
      <xdr:rowOff>0</xdr:rowOff>
    </xdr:from>
    <xdr:to>
      <xdr:col>14</xdr:col>
      <xdr:colOff>532997</xdr:colOff>
      <xdr:row>51</xdr:row>
      <xdr:rowOff>144000</xdr:rowOff>
    </xdr:to>
    <xdr:pic>
      <xdr:nvPicPr>
        <xdr:cNvPr id="2" name="图片 5">
          <a:extLst>
            <a:ext uri="{FF2B5EF4-FFF2-40B4-BE49-F238E27FC236}">
              <a16:creationId xmlns:a16="http://schemas.microsoft.com/office/drawing/2014/main" id="{E6FB39C6-763C-498A-91B2-7C6FA2C0A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07333" y="37057543"/>
          <a:ext cx="162581" cy="14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128587</xdr:colOff>
      <xdr:row>5</xdr:row>
      <xdr:rowOff>71436</xdr:rowOff>
    </xdr:from>
    <xdr:to>
      <xdr:col>10</xdr:col>
      <xdr:colOff>576262</xdr:colOff>
      <xdr:row>22</xdr:row>
      <xdr:rowOff>157473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4F977B-0121-4CFE-929A-3E99A7A28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587" y="971549"/>
          <a:ext cx="6996113" cy="308165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10</xdr:col>
      <xdr:colOff>576263</xdr:colOff>
      <xdr:row>5</xdr:row>
      <xdr:rowOff>80962</xdr:rowOff>
    </xdr:from>
    <xdr:to>
      <xdr:col>14</xdr:col>
      <xdr:colOff>490538</xdr:colOff>
      <xdr:row>9</xdr:row>
      <xdr:rowOff>90487</xdr:rowOff>
    </xdr:to>
    <xdr:sp macro="" textlink="">
      <xdr:nvSpPr>
        <xdr:cNvPr id="3" name="Speech Bubble: Rectangle 2">
          <a:extLst>
            <a:ext uri="{FF2B5EF4-FFF2-40B4-BE49-F238E27FC236}">
              <a16:creationId xmlns:a16="http://schemas.microsoft.com/office/drawing/2014/main" id="{5F366587-71CB-4C52-ABC8-0F781DC66C82}"/>
            </a:ext>
          </a:extLst>
        </xdr:cNvPr>
        <xdr:cNvSpPr/>
      </xdr:nvSpPr>
      <xdr:spPr>
        <a:xfrm>
          <a:off x="7053263" y="981075"/>
          <a:ext cx="2505075" cy="714375"/>
        </a:xfrm>
        <a:prstGeom prst="wedgeRectCallout">
          <a:avLst>
            <a:gd name="adj1" fmla="val -173012"/>
            <a:gd name="adj2" fmla="val 1038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在这里添加一个字段</a:t>
          </a:r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【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适用箱型</a:t>
          </a:r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】</a:t>
          </a:r>
          <a:endParaRPr lang="zh-CN" altLang="en-US" sz="1100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166688</xdr:colOff>
      <xdr:row>5</xdr:row>
      <xdr:rowOff>19051</xdr:rowOff>
    </xdr:from>
    <xdr:to>
      <xdr:col>11</xdr:col>
      <xdr:colOff>170550</xdr:colOff>
      <xdr:row>24</xdr:row>
      <xdr:rowOff>23709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D1B8635-4736-42F8-8142-7272B5671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8" y="1057276"/>
          <a:ext cx="7200000" cy="3352696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6</xdr:col>
      <xdr:colOff>366713</xdr:colOff>
      <xdr:row>20</xdr:row>
      <xdr:rowOff>119062</xdr:rowOff>
    </xdr:from>
    <xdr:to>
      <xdr:col>10</xdr:col>
      <xdr:colOff>523875</xdr:colOff>
      <xdr:row>22</xdr:row>
      <xdr:rowOff>8315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7117AD7-AA28-4621-B993-4157B3D13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2438" y="3800475"/>
          <a:ext cx="2809875" cy="241678"/>
        </a:xfrm>
        <a:prstGeom prst="rect">
          <a:avLst/>
        </a:prstGeom>
      </xdr:spPr>
    </xdr:pic>
    <xdr:clientData/>
  </xdr:twoCellAnchor>
  <xdr:twoCellAnchor>
    <xdr:from>
      <xdr:col>11</xdr:col>
      <xdr:colOff>195263</xdr:colOff>
      <xdr:row>7</xdr:row>
      <xdr:rowOff>142876</xdr:rowOff>
    </xdr:from>
    <xdr:to>
      <xdr:col>15</xdr:col>
      <xdr:colOff>109538</xdr:colOff>
      <xdr:row>16</xdr:row>
      <xdr:rowOff>23813</xdr:rowOff>
    </xdr:to>
    <xdr:sp macro="" textlink="">
      <xdr:nvSpPr>
        <xdr:cNvPr id="6" name="Speech Bubble: Rectangle 5">
          <a:extLst>
            <a:ext uri="{FF2B5EF4-FFF2-40B4-BE49-F238E27FC236}">
              <a16:creationId xmlns:a16="http://schemas.microsoft.com/office/drawing/2014/main" id="{32E7FCEC-0867-4E3B-8E0C-8BADFD3BAD91}"/>
            </a:ext>
          </a:extLst>
        </xdr:cNvPr>
        <xdr:cNvSpPr/>
      </xdr:nvSpPr>
      <xdr:spPr>
        <a:xfrm>
          <a:off x="7391401" y="1533526"/>
          <a:ext cx="2505075" cy="1466850"/>
        </a:xfrm>
        <a:prstGeom prst="wedgeRectCallout">
          <a:avLst>
            <a:gd name="adj1" fmla="val -70160"/>
            <a:gd name="adj2" fmla="val 10542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意味着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，</a:t>
          </a:r>
          <a:endParaRPr lang="en-US" altLang="zh-CN" sz="110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1</a:t>
          </a:r>
          <a:r>
            <a:rPr lang="en-US" altLang="zh-CN" sz="1100" baseline="0">
              <a:latin typeface="微软雅黑" panose="020B0503020204020204" pitchFamily="34" charset="-122"/>
              <a:ea typeface="微软雅黑" panose="020B0503020204020204" pitchFamily="34" charset="-122"/>
            </a:rPr>
            <a:t>. 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同一个物料可以有多行，只要使用箱型不一样即可。</a:t>
          </a:r>
          <a:endParaRPr lang="en-US" altLang="zh-CN" sz="110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2. 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计算利润选择成本时，需要根据物料</a:t>
          </a:r>
          <a:r>
            <a:rPr lang="en-US" altLang="zh-CN" sz="1100">
              <a:latin typeface="微软雅黑" panose="020B0503020204020204" pitchFamily="34" charset="-122"/>
              <a:ea typeface="微软雅黑" panose="020B0503020204020204" pitchFamily="34" charset="-122"/>
            </a:rPr>
            <a:t>+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箱型来选取基准价</a:t>
          </a:r>
        </a:p>
      </xdr:txBody>
    </xdr:sp>
    <xdr:clientData/>
  </xdr:twoCellAnchor>
  <xdr:twoCellAnchor editAs="oneCell">
    <xdr:from>
      <xdr:col>0</xdr:col>
      <xdr:colOff>166687</xdr:colOff>
      <xdr:row>33</xdr:row>
      <xdr:rowOff>66675</xdr:rowOff>
    </xdr:from>
    <xdr:to>
      <xdr:col>11</xdr:col>
      <xdr:colOff>170549</xdr:colOff>
      <xdr:row>52</xdr:row>
      <xdr:rowOff>56904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0490F3F-3F9C-4DEF-8979-B4FD53393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6687" y="6057900"/>
          <a:ext cx="7200000" cy="3338267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11</xdr:col>
      <xdr:colOff>195263</xdr:colOff>
      <xdr:row>33</xdr:row>
      <xdr:rowOff>52389</xdr:rowOff>
    </xdr:from>
    <xdr:to>
      <xdr:col>15</xdr:col>
      <xdr:colOff>109538</xdr:colOff>
      <xdr:row>41</xdr:row>
      <xdr:rowOff>109539</xdr:rowOff>
    </xdr:to>
    <xdr:sp macro="" textlink="">
      <xdr:nvSpPr>
        <xdr:cNvPr id="8" name="Speech Bubble: Rectangle 7">
          <a:extLst>
            <a:ext uri="{FF2B5EF4-FFF2-40B4-BE49-F238E27FC236}">
              <a16:creationId xmlns:a16="http://schemas.microsoft.com/office/drawing/2014/main" id="{79879C70-6831-4BEA-87E3-8B34041676AC}"/>
            </a:ext>
          </a:extLst>
        </xdr:cNvPr>
        <xdr:cNvSpPr/>
      </xdr:nvSpPr>
      <xdr:spPr>
        <a:xfrm>
          <a:off x="7391401" y="6043614"/>
          <a:ext cx="2505075" cy="1466850"/>
        </a:xfrm>
        <a:prstGeom prst="wedgeRectCallout">
          <a:avLst>
            <a:gd name="adj1" fmla="val -70160"/>
            <a:gd name="adj2" fmla="val 10542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计算租赁费成本时，</a:t>
          </a:r>
          <a:endParaRPr lang="en-US" altLang="zh-CN" sz="1100" b="1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en-US" altLang="zh-CN" sz="1100" b="1">
              <a:latin typeface="微软雅黑" panose="020B0503020204020204" pitchFamily="34" charset="-122"/>
              <a:ea typeface="微软雅黑" panose="020B0503020204020204" pitchFamily="34" charset="-122"/>
            </a:rPr>
            <a:t>1. </a:t>
          </a:r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成本</a:t>
          </a:r>
          <a:r>
            <a:rPr lang="en-US" altLang="zh-CN" sz="1100" b="1">
              <a:latin typeface="微软雅黑" panose="020B0503020204020204" pitchFamily="34" charset="-122"/>
              <a:ea typeface="微软雅黑" panose="020B0503020204020204" pitchFamily="34" charset="-122"/>
            </a:rPr>
            <a:t>=</a:t>
          </a:r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租期*日租金基准价</a:t>
          </a:r>
          <a:endParaRPr lang="en-US" altLang="zh-CN" sz="1100" b="1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en-US" altLang="zh-CN" sz="1100" b="1">
              <a:latin typeface="微软雅黑" panose="020B0503020204020204" pitchFamily="34" charset="-122"/>
              <a:ea typeface="微软雅黑" panose="020B0503020204020204" pitchFamily="34" charset="-122"/>
            </a:rPr>
            <a:t>2.</a:t>
          </a:r>
          <a:r>
            <a:rPr lang="en-US" altLang="zh-CN" sz="1100" b="1" baseline="0">
              <a:latin typeface="微软雅黑" panose="020B0503020204020204" pitchFamily="34" charset="-122"/>
              <a:ea typeface="微软雅黑" panose="020B0503020204020204" pitchFamily="34" charset="-122"/>
            </a:rPr>
            <a:t> </a:t>
          </a:r>
          <a:r>
            <a:rPr lang="zh-CN" altLang="en-US" sz="1100" b="1" baseline="0">
              <a:latin typeface="微软雅黑" panose="020B0503020204020204" pitchFamily="34" charset="-122"/>
              <a:ea typeface="微软雅黑" panose="020B0503020204020204" pitchFamily="34" charset="-122"/>
            </a:rPr>
            <a:t>日租金基准价，根据前面的箱型进行选择。</a:t>
          </a:r>
          <a:endParaRPr lang="zh-CN" altLang="en-US" sz="1100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xdr:twoCellAnchor>
    <xdr:from>
      <xdr:col>11</xdr:col>
      <xdr:colOff>685801</xdr:colOff>
      <xdr:row>20</xdr:row>
      <xdr:rowOff>47626</xdr:rowOff>
    </xdr:from>
    <xdr:to>
      <xdr:col>15</xdr:col>
      <xdr:colOff>600076</xdr:colOff>
      <xdr:row>28</xdr:row>
      <xdr:rowOff>138113</xdr:rowOff>
    </xdr:to>
    <xdr:sp macro="" textlink="">
      <xdr:nvSpPr>
        <xdr:cNvPr id="9" name="Speech Bubble: Rectangle 5">
          <a:extLst>
            <a:ext uri="{FF2B5EF4-FFF2-40B4-BE49-F238E27FC236}">
              <a16:creationId xmlns:a16="http://schemas.microsoft.com/office/drawing/2014/main" id="{5D1584E0-73A3-459B-B0F0-C3308694904B}"/>
            </a:ext>
          </a:extLst>
        </xdr:cNvPr>
        <xdr:cNvSpPr/>
      </xdr:nvSpPr>
      <xdr:spPr>
        <a:xfrm>
          <a:off x="8391526" y="4343401"/>
          <a:ext cx="2695575" cy="1766887"/>
        </a:xfrm>
        <a:prstGeom prst="wedgeRectCallout">
          <a:avLst>
            <a:gd name="adj1" fmla="val -88888"/>
            <a:gd name="adj2" fmla="val -1910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 b="1">
              <a:latin typeface="微软雅黑" panose="020B0503020204020204" pitchFamily="34" charset="-122"/>
              <a:ea typeface="微软雅黑" panose="020B0503020204020204" pitchFamily="34" charset="-122"/>
            </a:rPr>
            <a:t>意味着</a:t>
          </a:r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，</a:t>
          </a:r>
          <a:endParaRPr lang="en-US" altLang="zh-CN" sz="1100">
            <a:latin typeface="微软雅黑" panose="020B0503020204020204" pitchFamily="34" charset="-122"/>
            <a:ea typeface="微软雅黑" panose="020B0503020204020204" pitchFamily="34" charset="-122"/>
          </a:endParaRPr>
        </a:p>
        <a:p>
          <a:pPr algn="l"/>
          <a:r>
            <a:rPr lang="zh-CN" altLang="en-US" sz="1100">
              <a:latin typeface="微软雅黑" panose="020B0503020204020204" pitchFamily="34" charset="-122"/>
              <a:ea typeface="微软雅黑" panose="020B0503020204020204" pitchFamily="34" charset="-122"/>
            </a:rPr>
            <a:t>客户结算单取价格的规则也需要修改了，根据箱型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5</xdr:row>
      <xdr:rowOff>42865</xdr:rowOff>
    </xdr:from>
    <xdr:to>
      <xdr:col>11</xdr:col>
      <xdr:colOff>227700</xdr:colOff>
      <xdr:row>25</xdr:row>
      <xdr:rowOff>128589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459E5CD-C843-4BCD-9090-F11819D15E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075"/>
        <a:stretch/>
      </xdr:blipFill>
      <xdr:spPr>
        <a:xfrm>
          <a:off x="228600" y="1081090"/>
          <a:ext cx="7200000" cy="3609974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10"/>
  <sheetViews>
    <sheetView showGridLines="0" tabSelected="1" zoomScale="90" zoomScaleNormal="90" workbookViewId="0">
      <selection sqref="A1:D2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123" t="str">
        <f>I2</f>
        <v>客户结算单/内容页/常规</v>
      </c>
      <c r="B1" s="123"/>
      <c r="C1" s="123"/>
      <c r="D1" s="123"/>
      <c r="H1" s="7" t="s">
        <v>0</v>
      </c>
      <c r="I1" s="120" t="s">
        <v>92</v>
      </c>
      <c r="J1" s="121"/>
      <c r="K1" s="122"/>
    </row>
    <row r="2" spans="1:20" s="1" customFormat="1" ht="24.95" customHeight="1" x14ac:dyDescent="0.2">
      <c r="A2" s="123"/>
      <c r="B2" s="123"/>
      <c r="C2" s="123"/>
      <c r="D2" s="123"/>
      <c r="H2" s="7" t="s">
        <v>1</v>
      </c>
      <c r="I2" s="8" t="s">
        <v>88</v>
      </c>
      <c r="J2" s="9"/>
      <c r="K2" s="10"/>
    </row>
    <row r="3" spans="1:20" ht="18" customHeight="1" x14ac:dyDescent="0.2"/>
    <row r="4" spans="1:20" ht="18" customHeight="1" x14ac:dyDescent="0.2">
      <c r="A4" s="3"/>
      <c r="B4" s="3"/>
      <c r="C4" s="3"/>
      <c r="D4" s="3"/>
      <c r="E4" s="3"/>
      <c r="F4" s="3"/>
      <c r="G4" s="3"/>
      <c r="H4" s="11" t="s">
        <v>3</v>
      </c>
      <c r="I4" s="11" t="s">
        <v>4</v>
      </c>
      <c r="J4" s="12" t="s">
        <v>5</v>
      </c>
      <c r="K4" s="12" t="s">
        <v>6</v>
      </c>
      <c r="M4"/>
      <c r="N4"/>
      <c r="O4"/>
      <c r="P4"/>
      <c r="Q4"/>
      <c r="R4"/>
      <c r="S4"/>
      <c r="T4"/>
    </row>
    <row r="5" spans="1:20" ht="18" customHeight="1" x14ac:dyDescent="0.2">
      <c r="M5"/>
      <c r="N5"/>
      <c r="O5"/>
      <c r="P5"/>
      <c r="Q5"/>
      <c r="R5"/>
      <c r="S5"/>
      <c r="T5"/>
    </row>
    <row r="6" spans="1:20" ht="18" customHeight="1" x14ac:dyDescent="0.2">
      <c r="A6" s="5" t="s">
        <v>7</v>
      </c>
      <c r="B6" s="4" t="s">
        <v>90</v>
      </c>
      <c r="M6"/>
      <c r="N6"/>
      <c r="O6"/>
      <c r="P6"/>
      <c r="Q6"/>
      <c r="R6"/>
      <c r="S6"/>
      <c r="T6"/>
    </row>
    <row r="7" spans="1:20" ht="18" customHeight="1" x14ac:dyDescent="0.2">
      <c r="A7" s="13" t="s">
        <v>46</v>
      </c>
      <c r="G7" s="21" t="s">
        <v>57</v>
      </c>
      <c r="M7"/>
      <c r="N7"/>
      <c r="O7"/>
      <c r="P7"/>
      <c r="Q7"/>
      <c r="R7"/>
      <c r="S7"/>
      <c r="T7"/>
    </row>
    <row r="8" spans="1:20" ht="18" customHeight="1" x14ac:dyDescent="0.2">
      <c r="A8" s="17" t="s">
        <v>41</v>
      </c>
      <c r="C8" s="8" t="s">
        <v>45</v>
      </c>
      <c r="D8" s="9"/>
      <c r="E8" s="10"/>
      <c r="G8" s="15" t="s">
        <v>58</v>
      </c>
      <c r="I8" s="40" t="s">
        <v>44</v>
      </c>
      <c r="J8" s="41"/>
      <c r="K8" s="76" t="s">
        <v>65</v>
      </c>
      <c r="M8"/>
      <c r="N8"/>
      <c r="O8"/>
      <c r="P8"/>
      <c r="Q8"/>
      <c r="R8"/>
      <c r="S8"/>
      <c r="T8"/>
    </row>
    <row r="9" spans="1:20" ht="18" customHeight="1" x14ac:dyDescent="0.2">
      <c r="A9" s="17" t="s">
        <v>42</v>
      </c>
      <c r="C9" s="8" t="s">
        <v>9</v>
      </c>
      <c r="D9" s="9"/>
      <c r="E9" s="10"/>
      <c r="G9" s="15" t="s">
        <v>59</v>
      </c>
      <c r="I9" s="43" t="s">
        <v>8</v>
      </c>
      <c r="J9" s="44"/>
      <c r="K9" s="45"/>
      <c r="M9"/>
      <c r="N9"/>
      <c r="O9"/>
      <c r="P9"/>
      <c r="Q9"/>
      <c r="R9"/>
      <c r="S9"/>
      <c r="T9"/>
    </row>
    <row r="10" spans="1:20" ht="18" customHeight="1" x14ac:dyDescent="0.2">
      <c r="C10" s="22" t="s">
        <v>11</v>
      </c>
      <c r="F10"/>
      <c r="G10" s="15" t="s">
        <v>60</v>
      </c>
      <c r="I10" s="43" t="s">
        <v>10</v>
      </c>
      <c r="J10" s="44"/>
      <c r="K10" s="45"/>
      <c r="M10"/>
      <c r="N10"/>
      <c r="O10"/>
      <c r="P10"/>
      <c r="Q10"/>
      <c r="R10"/>
      <c r="S10"/>
      <c r="T10"/>
    </row>
    <row r="11" spans="1:20" ht="18" customHeight="1" x14ac:dyDescent="0.2">
      <c r="C11" s="22" t="s">
        <v>43</v>
      </c>
      <c r="F11"/>
      <c r="G11" s="15" t="s">
        <v>61</v>
      </c>
      <c r="I11" s="43" t="s">
        <v>63</v>
      </c>
      <c r="J11" s="44"/>
      <c r="K11" s="45"/>
      <c r="M11"/>
      <c r="N11"/>
      <c r="O11"/>
      <c r="P11"/>
      <c r="Q11"/>
      <c r="R11"/>
      <c r="S11"/>
      <c r="T11"/>
    </row>
    <row r="12" spans="1:20" ht="18" customHeight="1" x14ac:dyDescent="0.2">
      <c r="F12"/>
      <c r="G12" s="15" t="s">
        <v>62</v>
      </c>
      <c r="I12" s="43" t="s">
        <v>64</v>
      </c>
      <c r="J12" s="44"/>
      <c r="K12" s="45"/>
      <c r="M12"/>
      <c r="N12"/>
      <c r="O12"/>
      <c r="P12"/>
      <c r="Q12"/>
      <c r="R12"/>
      <c r="S12"/>
      <c r="T12"/>
    </row>
    <row r="13" spans="1:20" ht="18" customHeight="1" thickBot="1" x14ac:dyDescent="0.25">
      <c r="A13" s="77"/>
      <c r="B13" s="77"/>
      <c r="C13" s="77"/>
      <c r="D13" s="77"/>
      <c r="E13" s="77"/>
      <c r="F13" s="78"/>
      <c r="G13" s="77"/>
      <c r="H13" s="77"/>
      <c r="I13" s="77"/>
      <c r="J13" s="77"/>
      <c r="K13" s="77"/>
      <c r="M13"/>
      <c r="N13"/>
      <c r="O13"/>
      <c r="P13"/>
      <c r="Q13"/>
      <c r="R13"/>
      <c r="S13"/>
      <c r="T13"/>
    </row>
    <row r="14" spans="1:20" ht="18" customHeight="1" x14ac:dyDescent="0.2">
      <c r="A14" s="13" t="s">
        <v>47</v>
      </c>
      <c r="F14"/>
      <c r="G14" s="13" t="s">
        <v>53</v>
      </c>
    </row>
    <row r="15" spans="1:20" ht="18" customHeight="1" x14ac:dyDescent="0.2">
      <c r="A15" s="17" t="s">
        <v>48</v>
      </c>
      <c r="C15" s="73" t="s">
        <v>45</v>
      </c>
      <c r="D15" s="74"/>
      <c r="E15" s="75"/>
      <c r="F15"/>
      <c r="G15" s="17" t="s">
        <v>56</v>
      </c>
      <c r="I15" s="73" t="s">
        <v>45</v>
      </c>
      <c r="J15" s="74"/>
      <c r="K15" s="75"/>
    </row>
    <row r="16" spans="1:20" ht="18" customHeight="1" x14ac:dyDescent="0.2">
      <c r="A16" s="17" t="s">
        <v>49</v>
      </c>
      <c r="C16" s="22" t="s">
        <v>50</v>
      </c>
      <c r="F16"/>
      <c r="G16" s="17" t="s">
        <v>54</v>
      </c>
      <c r="I16" s="73" t="s">
        <v>50</v>
      </c>
      <c r="J16" s="74"/>
      <c r="K16" s="75"/>
    </row>
    <row r="17" spans="1:11" ht="18" customHeight="1" x14ac:dyDescent="0.2">
      <c r="C17" s="22" t="s">
        <v>51</v>
      </c>
      <c r="F17"/>
      <c r="I17" s="22" t="s">
        <v>51</v>
      </c>
    </row>
    <row r="18" spans="1:11" ht="18" customHeight="1" x14ac:dyDescent="0.2">
      <c r="C18" s="22" t="s">
        <v>52</v>
      </c>
      <c r="F18"/>
      <c r="I18" s="22" t="s">
        <v>52</v>
      </c>
    </row>
    <row r="19" spans="1:11" ht="18" customHeight="1" x14ac:dyDescent="0.2">
      <c r="F19"/>
      <c r="G19" s="17" t="s">
        <v>55</v>
      </c>
      <c r="I19" s="73" t="s">
        <v>9</v>
      </c>
      <c r="J19" s="74"/>
      <c r="K19" s="75"/>
    </row>
    <row r="20" spans="1:11" ht="18" customHeight="1" x14ac:dyDescent="0.2">
      <c r="F20"/>
      <c r="I20" s="22" t="s">
        <v>11</v>
      </c>
    </row>
    <row r="21" spans="1:11" ht="18" customHeight="1" thickBot="1" x14ac:dyDescent="0.25">
      <c r="A21" s="77"/>
      <c r="B21" s="77"/>
      <c r="C21" s="77"/>
      <c r="D21" s="77"/>
      <c r="E21" s="77"/>
      <c r="F21" s="78"/>
      <c r="G21" s="77"/>
      <c r="H21" s="77"/>
      <c r="I21" s="77"/>
      <c r="J21" s="77"/>
      <c r="K21" s="77"/>
    </row>
    <row r="22" spans="1:11" ht="18" customHeight="1" x14ac:dyDescent="0.2">
      <c r="A22" s="13" t="s">
        <v>12</v>
      </c>
      <c r="F22"/>
      <c r="G22" s="13" t="s">
        <v>13</v>
      </c>
    </row>
    <row r="23" spans="1:11" ht="18" customHeight="1" x14ac:dyDescent="0.2">
      <c r="A23" s="17" t="s">
        <v>14</v>
      </c>
      <c r="C23" s="23" t="s">
        <v>15</v>
      </c>
      <c r="D23" s="24"/>
      <c r="E23" s="25"/>
      <c r="F23"/>
      <c r="G23" s="17" t="s">
        <v>72</v>
      </c>
      <c r="I23" s="79" t="s">
        <v>74</v>
      </c>
      <c r="J23" s="24"/>
      <c r="K23" s="25"/>
    </row>
    <row r="24" spans="1:11" ht="18" customHeight="1" x14ac:dyDescent="0.2">
      <c r="A24" s="17" t="s">
        <v>16</v>
      </c>
      <c r="C24" s="23" t="s">
        <v>2</v>
      </c>
      <c r="D24" s="24"/>
      <c r="E24" s="25"/>
      <c r="F24"/>
      <c r="G24" s="17" t="s">
        <v>73</v>
      </c>
      <c r="I24" s="79" t="s">
        <v>75</v>
      </c>
      <c r="J24" s="24"/>
      <c r="K24" s="25"/>
    </row>
    <row r="25" spans="1:11" ht="18" customHeight="1" x14ac:dyDescent="0.2">
      <c r="A25" s="17" t="s">
        <v>17</v>
      </c>
      <c r="C25" s="23" t="s">
        <v>18</v>
      </c>
      <c r="D25" s="24"/>
      <c r="E25" s="25"/>
      <c r="F25"/>
      <c r="G25" s="17" t="s">
        <v>83</v>
      </c>
      <c r="I25" s="81">
        <v>43831</v>
      </c>
      <c r="J25" s="24"/>
      <c r="K25" s="25"/>
    </row>
    <row r="26" spans="1:11" ht="18" customHeight="1" x14ac:dyDescent="0.2">
      <c r="A26" s="17" t="s">
        <v>66</v>
      </c>
      <c r="C26" s="80">
        <v>5431</v>
      </c>
      <c r="D26" s="24"/>
      <c r="E26" s="25"/>
      <c r="F26"/>
      <c r="G26" s="17" t="s">
        <v>84</v>
      </c>
      <c r="I26" s="81">
        <v>44196</v>
      </c>
      <c r="J26" s="24"/>
      <c r="K26" s="25"/>
    </row>
    <row r="27" spans="1:11" ht="18" customHeight="1" x14ac:dyDescent="0.2">
      <c r="A27" s="17" t="s">
        <v>67</v>
      </c>
      <c r="C27" s="81" t="s">
        <v>69</v>
      </c>
      <c r="D27" s="50"/>
      <c r="E27" s="51"/>
      <c r="F27"/>
      <c r="G27" s="17" t="s">
        <v>76</v>
      </c>
      <c r="I27" s="79">
        <v>192722</v>
      </c>
      <c r="J27" s="24"/>
      <c r="K27" s="25"/>
    </row>
    <row r="28" spans="1:11" ht="18" customHeight="1" x14ac:dyDescent="0.2">
      <c r="A28" s="17" t="s">
        <v>19</v>
      </c>
      <c r="C28" s="79">
        <v>2873</v>
      </c>
      <c r="D28" s="24"/>
      <c r="E28" s="25"/>
      <c r="F28"/>
      <c r="G28" s="17" t="s">
        <v>77</v>
      </c>
      <c r="I28" s="79">
        <v>2928392</v>
      </c>
      <c r="J28" s="24"/>
      <c r="K28" s="25"/>
    </row>
    <row r="29" spans="1:11" ht="18" customHeight="1" x14ac:dyDescent="0.2">
      <c r="A29" s="17" t="s">
        <v>70</v>
      </c>
      <c r="C29" s="23" t="s">
        <v>71</v>
      </c>
      <c r="D29" s="24"/>
      <c r="E29" s="25"/>
      <c r="F29"/>
      <c r="G29" s="17" t="s">
        <v>78</v>
      </c>
      <c r="I29" s="23" t="s">
        <v>82</v>
      </c>
      <c r="J29" s="24"/>
      <c r="K29" s="25"/>
    </row>
    <row r="30" spans="1:11" ht="18" customHeight="1" x14ac:dyDescent="0.2">
      <c r="A30" s="17" t="s">
        <v>20</v>
      </c>
      <c r="C30" s="19" t="s">
        <v>40</v>
      </c>
      <c r="D30" s="26"/>
      <c r="E30" s="27"/>
      <c r="F30"/>
      <c r="G30" s="17" t="s">
        <v>79</v>
      </c>
      <c r="I30" s="46">
        <v>0</v>
      </c>
      <c r="J30" s="50"/>
      <c r="K30" s="51"/>
    </row>
    <row r="31" spans="1:11" ht="18" customHeight="1" x14ac:dyDescent="0.2">
      <c r="A31" s="82" t="s">
        <v>89</v>
      </c>
      <c r="C31" s="20" t="s">
        <v>68</v>
      </c>
      <c r="D31" s="26"/>
      <c r="E31" s="27"/>
      <c r="F31"/>
      <c r="G31" s="17" t="s">
        <v>80</v>
      </c>
      <c r="H31"/>
      <c r="I31" s="46" t="e">
        <f>SUM(#REF!)</f>
        <v>#REF!</v>
      </c>
      <c r="J31" s="50"/>
      <c r="K31" s="51"/>
    </row>
    <row r="32" spans="1:11" ht="18" customHeight="1" x14ac:dyDescent="0.2">
      <c r="A32" s="17" t="s">
        <v>21</v>
      </c>
      <c r="C32" s="28"/>
      <c r="D32" s="29"/>
      <c r="E32" s="30"/>
      <c r="F32"/>
      <c r="G32" s="17" t="s">
        <v>81</v>
      </c>
      <c r="H32"/>
      <c r="I32" s="49">
        <v>29289</v>
      </c>
      <c r="J32" s="47"/>
      <c r="K32" s="48"/>
    </row>
    <row r="33" spans="1:11" ht="18" customHeight="1" x14ac:dyDescent="0.2">
      <c r="C33" s="31"/>
      <c r="D33" s="32"/>
      <c r="E33" s="33"/>
      <c r="F33"/>
      <c r="G33"/>
      <c r="H33"/>
      <c r="I33"/>
      <c r="J33"/>
      <c r="K33"/>
    </row>
    <row r="34" spans="1:11" ht="18" customHeight="1" x14ac:dyDescent="0.2">
      <c r="C34" s="34"/>
      <c r="D34" s="35"/>
      <c r="E34" s="36"/>
      <c r="F34"/>
      <c r="G34"/>
      <c r="H34"/>
      <c r="I34"/>
      <c r="J34"/>
      <c r="K34"/>
    </row>
    <row r="35" spans="1:11" ht="18" customHeight="1" thickBot="1" x14ac:dyDescent="0.25">
      <c r="A35" s="77"/>
      <c r="B35" s="77"/>
      <c r="C35" s="77"/>
      <c r="D35" s="77"/>
      <c r="E35" s="77"/>
      <c r="F35" s="78"/>
      <c r="G35" s="77"/>
      <c r="H35" s="77"/>
      <c r="I35" s="77"/>
      <c r="J35" s="77"/>
      <c r="K35" s="77"/>
    </row>
    <row r="36" spans="1:11" ht="18" customHeight="1" x14ac:dyDescent="0.2">
      <c r="A36" s="13" t="s">
        <v>28</v>
      </c>
      <c r="F36"/>
    </row>
    <row r="37" spans="1:11" ht="18" customHeight="1" x14ac:dyDescent="0.2">
      <c r="A37" s="82" t="s">
        <v>30</v>
      </c>
      <c r="C37" s="38"/>
      <c r="D37" s="24"/>
      <c r="E37" s="25"/>
      <c r="F37"/>
      <c r="G37" s="13" t="s">
        <v>22</v>
      </c>
    </row>
    <row r="38" spans="1:11" ht="18" customHeight="1" x14ac:dyDescent="0.2">
      <c r="A38" s="17" t="s">
        <v>31</v>
      </c>
      <c r="E38" s="12" t="s">
        <v>32</v>
      </c>
      <c r="F38"/>
      <c r="G38" s="37" t="s">
        <v>23</v>
      </c>
      <c r="I38" s="40" t="s">
        <v>24</v>
      </c>
      <c r="J38" s="41"/>
      <c r="K38" s="42"/>
    </row>
    <row r="39" spans="1:11" ht="18" customHeight="1" x14ac:dyDescent="0.2">
      <c r="F39"/>
      <c r="G39" s="37" t="s">
        <v>25</v>
      </c>
      <c r="I39" s="40" t="s">
        <v>26</v>
      </c>
      <c r="J39" s="41"/>
      <c r="K39" s="42"/>
    </row>
    <row r="40" spans="1:11" ht="18" customHeight="1" x14ac:dyDescent="0.2">
      <c r="F40"/>
      <c r="G40" s="37" t="s">
        <v>27</v>
      </c>
      <c r="I40" s="40" t="s">
        <v>24</v>
      </c>
      <c r="J40" s="41"/>
      <c r="K40" s="42"/>
    </row>
    <row r="41" spans="1:11" ht="18" customHeight="1" x14ac:dyDescent="0.2">
      <c r="F41"/>
      <c r="G41" s="37" t="s">
        <v>29</v>
      </c>
      <c r="I41" s="40" t="s">
        <v>26</v>
      </c>
      <c r="J41" s="41"/>
      <c r="K41" s="42"/>
    </row>
    <row r="42" spans="1:11" ht="18" customHeight="1" thickBot="1" x14ac:dyDescent="0.25">
      <c r="A42" s="77"/>
      <c r="B42" s="77"/>
      <c r="C42" s="77"/>
      <c r="D42" s="77"/>
      <c r="E42" s="77"/>
      <c r="F42" s="78"/>
      <c r="G42" s="77"/>
      <c r="H42" s="77"/>
      <c r="I42" s="77"/>
      <c r="J42" s="77"/>
      <c r="K42" s="77"/>
    </row>
    <row r="43" spans="1:11" ht="18" customHeight="1" x14ac:dyDescent="0.2">
      <c r="A43" s="13" t="s">
        <v>85</v>
      </c>
      <c r="F43"/>
    </row>
    <row r="44" spans="1:11" ht="18" customHeight="1" x14ac:dyDescent="0.2">
      <c r="A44" s="17" t="s">
        <v>86</v>
      </c>
      <c r="C44" s="124"/>
      <c r="D44" s="124"/>
      <c r="E44" s="124"/>
      <c r="F44" s="124"/>
      <c r="G44" s="124"/>
      <c r="H44" s="124"/>
      <c r="I44" s="124"/>
      <c r="J44" s="124"/>
      <c r="K44" s="124"/>
    </row>
    <row r="45" spans="1:11" ht="18" customHeight="1" x14ac:dyDescent="0.2">
      <c r="A45" s="17"/>
      <c r="C45" s="124"/>
      <c r="D45" s="124"/>
      <c r="E45" s="124"/>
      <c r="F45" s="124"/>
      <c r="G45" s="124"/>
      <c r="H45" s="124"/>
      <c r="I45" s="124"/>
      <c r="J45" s="124"/>
      <c r="K45" s="124"/>
    </row>
    <row r="46" spans="1:11" ht="18" customHeight="1" x14ac:dyDescent="0.2">
      <c r="A46" s="17" t="s">
        <v>87</v>
      </c>
      <c r="C46" s="124"/>
      <c r="D46" s="124"/>
      <c r="E46" s="124"/>
      <c r="F46" s="124"/>
      <c r="G46" s="124"/>
      <c r="H46" s="124"/>
      <c r="I46" s="124"/>
      <c r="J46" s="124"/>
      <c r="K46" s="124"/>
    </row>
    <row r="47" spans="1:11" ht="18" customHeight="1" x14ac:dyDescent="0.2">
      <c r="C47" s="124"/>
      <c r="D47" s="124"/>
      <c r="E47" s="124"/>
      <c r="F47" s="124"/>
      <c r="G47" s="124"/>
      <c r="H47" s="124"/>
      <c r="I47" s="124"/>
      <c r="J47" s="124"/>
      <c r="K47" s="124"/>
    </row>
    <row r="48" spans="1:11" ht="18" customHeight="1" x14ac:dyDescent="0.2">
      <c r="F48"/>
    </row>
    <row r="49" spans="1:11" ht="18" customHeight="1" x14ac:dyDescent="0.2">
      <c r="F49"/>
    </row>
    <row r="50" spans="1:11" ht="21.4" customHeight="1" x14ac:dyDescent="0.2">
      <c r="A50" s="125" t="s">
        <v>160</v>
      </c>
      <c r="B50" s="126"/>
      <c r="C50" s="126"/>
      <c r="D50" s="126"/>
      <c r="E50" s="126"/>
      <c r="F50" s="127"/>
      <c r="G50" s="134" t="s">
        <v>161</v>
      </c>
      <c r="H50" s="135"/>
      <c r="I50" s="135"/>
      <c r="J50" s="135"/>
      <c r="K50" s="136"/>
    </row>
    <row r="51" spans="1:11" ht="21.4" customHeight="1" x14ac:dyDescent="0.2">
      <c r="A51" s="128"/>
      <c r="B51" s="129"/>
      <c r="C51" s="129"/>
      <c r="D51" s="129"/>
      <c r="E51" s="129"/>
      <c r="F51" s="130"/>
      <c r="G51" s="137"/>
      <c r="H51" s="138"/>
      <c r="I51" s="138"/>
      <c r="J51" s="138"/>
      <c r="K51" s="139"/>
    </row>
    <row r="52" spans="1:11" ht="21.4" customHeight="1" x14ac:dyDescent="0.2">
      <c r="A52" s="128"/>
      <c r="B52" s="129"/>
      <c r="C52" s="129"/>
      <c r="D52" s="129"/>
      <c r="E52" s="129"/>
      <c r="F52" s="130"/>
      <c r="G52" s="137"/>
      <c r="H52" s="138"/>
      <c r="I52" s="138"/>
      <c r="J52" s="138"/>
      <c r="K52" s="139"/>
    </row>
    <row r="53" spans="1:11" ht="21.4" customHeight="1" x14ac:dyDescent="0.2">
      <c r="A53" s="128"/>
      <c r="B53" s="129"/>
      <c r="C53" s="129"/>
      <c r="D53" s="129"/>
      <c r="E53" s="129"/>
      <c r="F53" s="130"/>
      <c r="G53" s="137"/>
      <c r="H53" s="138"/>
      <c r="I53" s="138"/>
      <c r="J53" s="138"/>
      <c r="K53" s="139"/>
    </row>
    <row r="54" spans="1:11" ht="21.4" customHeight="1" x14ac:dyDescent="0.2">
      <c r="A54" s="128"/>
      <c r="B54" s="129"/>
      <c r="C54" s="129"/>
      <c r="D54" s="129"/>
      <c r="E54" s="129"/>
      <c r="F54" s="130"/>
      <c r="G54" s="137"/>
      <c r="H54" s="138"/>
      <c r="I54" s="138"/>
      <c r="J54" s="138"/>
      <c r="K54" s="139"/>
    </row>
    <row r="55" spans="1:11" ht="21.4" customHeight="1" x14ac:dyDescent="0.2">
      <c r="A55" s="128"/>
      <c r="B55" s="129"/>
      <c r="C55" s="129"/>
      <c r="D55" s="129"/>
      <c r="E55" s="129"/>
      <c r="F55" s="130"/>
      <c r="G55" s="137"/>
      <c r="H55" s="138"/>
      <c r="I55" s="138"/>
      <c r="J55" s="138"/>
      <c r="K55" s="139"/>
    </row>
    <row r="56" spans="1:11" ht="21.4" customHeight="1" x14ac:dyDescent="0.2">
      <c r="A56" s="128"/>
      <c r="B56" s="129"/>
      <c r="C56" s="129"/>
      <c r="D56" s="129"/>
      <c r="E56" s="129"/>
      <c r="F56" s="130"/>
      <c r="G56" s="137"/>
      <c r="H56" s="138"/>
      <c r="I56" s="138"/>
      <c r="J56" s="138"/>
      <c r="K56" s="139"/>
    </row>
    <row r="57" spans="1:11" ht="21.4" customHeight="1" x14ac:dyDescent="0.2">
      <c r="A57" s="128"/>
      <c r="B57" s="129"/>
      <c r="C57" s="129"/>
      <c r="D57" s="129"/>
      <c r="E57" s="129"/>
      <c r="F57" s="130"/>
      <c r="G57" s="137"/>
      <c r="H57" s="138"/>
      <c r="I57" s="138"/>
      <c r="J57" s="138"/>
      <c r="K57" s="139"/>
    </row>
    <row r="58" spans="1:11" ht="21.4" customHeight="1" x14ac:dyDescent="0.2">
      <c r="A58" s="128"/>
      <c r="B58" s="129"/>
      <c r="C58" s="129"/>
      <c r="D58" s="129"/>
      <c r="E58" s="129"/>
      <c r="F58" s="130"/>
      <c r="G58" s="137"/>
      <c r="H58" s="138"/>
      <c r="I58" s="138"/>
      <c r="J58" s="138"/>
      <c r="K58" s="139"/>
    </row>
    <row r="59" spans="1:11" ht="21.4" customHeight="1" x14ac:dyDescent="0.2">
      <c r="A59" s="131"/>
      <c r="B59" s="132"/>
      <c r="C59" s="132"/>
      <c r="D59" s="132"/>
      <c r="E59" s="132"/>
      <c r="F59" s="133"/>
      <c r="G59" s="140"/>
      <c r="H59" s="141"/>
      <c r="I59" s="141"/>
      <c r="J59" s="141"/>
      <c r="K59" s="142"/>
    </row>
    <row r="60" spans="1:11" ht="18" customHeight="1" x14ac:dyDescent="0.3">
      <c r="A60" s="14"/>
      <c r="B60" s="14"/>
      <c r="C60" s="14"/>
      <c r="D60" s="14"/>
      <c r="E60" s="14"/>
      <c r="F60" s="39"/>
      <c r="G60" s="39"/>
      <c r="H60" s="39"/>
      <c r="I60" s="39"/>
      <c r="J60" s="39"/>
      <c r="K60" s="39"/>
    </row>
    <row r="61" spans="1:11" ht="18" customHeight="1" x14ac:dyDescent="0.2"/>
    <row r="62" spans="1:11" ht="18" customHeight="1" x14ac:dyDescent="0.2"/>
    <row r="63" spans="1:11" ht="18" customHeight="1" x14ac:dyDescent="0.2"/>
    <row r="64" spans="1:11" ht="18" customHeight="1" x14ac:dyDescent="0.2"/>
    <row r="65" spans="1:11" ht="18" customHeight="1" x14ac:dyDescent="0.2"/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/>
    <row r="76" spans="1:11" ht="18" customHeight="1" x14ac:dyDescent="0.2"/>
    <row r="77" spans="1:11" ht="18" customHeight="1" x14ac:dyDescent="0.2"/>
    <row r="78" spans="1:11" ht="18" customHeight="1" x14ac:dyDescent="0.2"/>
    <row r="79" spans="1:11" ht="18" customHeight="1" x14ac:dyDescent="0.2">
      <c r="A79"/>
      <c r="B79"/>
      <c r="C79"/>
      <c r="D79"/>
      <c r="E79"/>
      <c r="F79"/>
      <c r="G79"/>
      <c r="H79"/>
      <c r="I79"/>
      <c r="J79"/>
      <c r="K79"/>
    </row>
    <row r="80" spans="1:11" ht="18" customHeight="1" x14ac:dyDescent="0.2">
      <c r="A80"/>
      <c r="B80"/>
      <c r="C80"/>
      <c r="D80"/>
      <c r="E80"/>
      <c r="F80"/>
      <c r="G80"/>
      <c r="H80"/>
      <c r="I80"/>
      <c r="J80"/>
      <c r="K80"/>
    </row>
    <row r="81" spans="1:11" ht="18" customHeight="1" x14ac:dyDescent="0.2">
      <c r="A81"/>
      <c r="B81"/>
      <c r="C81"/>
      <c r="D81"/>
      <c r="E81"/>
      <c r="F81"/>
      <c r="G81"/>
      <c r="H81"/>
      <c r="I81"/>
      <c r="J81"/>
      <c r="K81"/>
    </row>
    <row r="82" spans="1:11" ht="18" customHeight="1" x14ac:dyDescent="0.2">
      <c r="A82"/>
      <c r="B82"/>
      <c r="C82"/>
      <c r="D82"/>
      <c r="E82"/>
      <c r="F82"/>
      <c r="G82"/>
      <c r="H82"/>
      <c r="I82"/>
      <c r="J82"/>
      <c r="K82"/>
    </row>
    <row r="83" spans="1:11" ht="18" customHeight="1" x14ac:dyDescent="0.2">
      <c r="A83"/>
      <c r="B83"/>
      <c r="C83"/>
      <c r="D83"/>
      <c r="E83"/>
      <c r="F83"/>
      <c r="G83"/>
      <c r="H83"/>
      <c r="I83"/>
      <c r="J83"/>
      <c r="K83"/>
    </row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ht="18" customHeight="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ht="18" customHeight="1" x14ac:dyDescent="0.2">
      <c r="A106"/>
      <c r="B106"/>
      <c r="C106"/>
      <c r="D106"/>
      <c r="E106"/>
      <c r="F106"/>
      <c r="G106"/>
      <c r="H106"/>
      <c r="I106"/>
      <c r="J106"/>
      <c r="K106"/>
    </row>
    <row r="107" spans="1:11" ht="18" customHeight="1" x14ac:dyDescent="0.2">
      <c r="A107"/>
      <c r="B107"/>
      <c r="C107"/>
      <c r="D107"/>
      <c r="E107"/>
      <c r="F107"/>
      <c r="G107"/>
      <c r="H107"/>
      <c r="I107"/>
      <c r="J107"/>
      <c r="K107"/>
    </row>
    <row r="108" spans="1:11" ht="18" customHeight="1" x14ac:dyDescent="0.2">
      <c r="A108"/>
      <c r="B108"/>
      <c r="C108"/>
      <c r="D108"/>
      <c r="E108"/>
      <c r="F108"/>
      <c r="G108"/>
      <c r="H108"/>
      <c r="I108"/>
      <c r="J108"/>
      <c r="K108"/>
    </row>
    <row r="109" spans="1:11" x14ac:dyDescent="0.2">
      <c r="A109"/>
      <c r="B109"/>
      <c r="C109"/>
      <c r="D109"/>
      <c r="E109"/>
      <c r="F109"/>
      <c r="G109"/>
      <c r="H109"/>
      <c r="I109"/>
      <c r="J109"/>
      <c r="K109"/>
    </row>
    <row r="110" spans="1:11" x14ac:dyDescent="0.2">
      <c r="A110"/>
      <c r="B110"/>
      <c r="C110"/>
      <c r="D110"/>
      <c r="E110"/>
      <c r="F110"/>
      <c r="G110"/>
      <c r="H110"/>
      <c r="I110"/>
      <c r="J110"/>
      <c r="K110"/>
    </row>
  </sheetData>
  <mergeCells count="6">
    <mergeCell ref="I1:K1"/>
    <mergeCell ref="A1:D2"/>
    <mergeCell ref="C44:K45"/>
    <mergeCell ref="C46:K47"/>
    <mergeCell ref="A50:F59"/>
    <mergeCell ref="G50:K59"/>
  </mergeCells>
  <phoneticPr fontId="17" type="noConversion"/>
  <pageMargins left="0.25" right="0.25" top="0.34" bottom="0.37" header="0.3" footer="0.3"/>
  <pageSetup paperSize="9" scale="64" fitToHeight="0" orientation="portrait" horizontalDpi="1200" verticalDpi="12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Q51"/>
  <sheetViews>
    <sheetView showGridLines="0" zoomScale="90" zoomScaleNormal="90" workbookViewId="0"/>
  </sheetViews>
  <sheetFormatPr defaultColWidth="8.875" defaultRowHeight="16.5" x14ac:dyDescent="0.2"/>
  <cols>
    <col min="1" max="2" width="6.625" style="2" customWidth="1"/>
    <col min="3" max="24" width="12.625" style="2" customWidth="1"/>
    <col min="25" max="16384" width="8.875" style="2"/>
  </cols>
  <sheetData>
    <row r="1" spans="1:17" s="1" customFormat="1" ht="24.95" customHeight="1" x14ac:dyDescent="0.2">
      <c r="A1" s="63" t="str">
        <f>L2</f>
        <v>客户结算单/内容页/滞箱费项目</v>
      </c>
      <c r="B1" s="63"/>
      <c r="C1" s="63"/>
      <c r="D1" s="63"/>
      <c r="E1" s="63"/>
      <c r="F1" s="63"/>
      <c r="G1" s="57"/>
      <c r="K1" s="7" t="s">
        <v>0</v>
      </c>
      <c r="L1" s="120" t="s">
        <v>92</v>
      </c>
      <c r="M1" s="121"/>
      <c r="N1" s="122"/>
    </row>
    <row r="2" spans="1:17" s="1" customFormat="1" ht="24.95" customHeight="1" x14ac:dyDescent="0.2">
      <c r="A2" s="63"/>
      <c r="B2" s="63"/>
      <c r="C2" s="63"/>
      <c r="D2" s="63"/>
      <c r="E2" s="63"/>
      <c r="F2" s="63"/>
      <c r="G2" s="57"/>
      <c r="K2" s="7" t="s">
        <v>1</v>
      </c>
      <c r="L2" s="73" t="s">
        <v>93</v>
      </c>
      <c r="M2" s="58"/>
      <c r="N2" s="59"/>
    </row>
    <row r="3" spans="1:17" ht="18" customHeight="1" x14ac:dyDescent="0.2"/>
    <row r="4" spans="1:17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11" t="s">
        <v>3</v>
      </c>
      <c r="L4" s="11" t="s">
        <v>4</v>
      </c>
      <c r="M4" s="12" t="s">
        <v>5</v>
      </c>
      <c r="N4" s="12" t="s">
        <v>6</v>
      </c>
    </row>
    <row r="5" spans="1:17" ht="18" customHeight="1" x14ac:dyDescent="0.2"/>
    <row r="6" spans="1:17" ht="18" customHeight="1" x14ac:dyDescent="0.2">
      <c r="A6" s="143" t="s">
        <v>7</v>
      </c>
      <c r="B6" s="144"/>
      <c r="C6" s="5" t="s">
        <v>91</v>
      </c>
      <c r="G6" s="17"/>
    </row>
    <row r="7" spans="1:17" ht="18" customHeight="1" x14ac:dyDescent="0.2">
      <c r="A7" s="13"/>
      <c r="B7" s="13"/>
      <c r="C7" s="71"/>
      <c r="D7" s="13"/>
      <c r="G7" s="17"/>
      <c r="H7" s="6"/>
    </row>
    <row r="8" spans="1:17" ht="18" customHeight="1" x14ac:dyDescent="0.2">
      <c r="A8" s="17" t="s">
        <v>136</v>
      </c>
      <c r="C8" s="102" t="s">
        <v>122</v>
      </c>
      <c r="D8" s="103"/>
      <c r="E8" s="104"/>
      <c r="G8" s="17" t="s">
        <v>155</v>
      </c>
      <c r="H8" s="108">
        <v>100</v>
      </c>
      <c r="I8" s="74"/>
      <c r="J8" s="75"/>
    </row>
    <row r="9" spans="1:17" ht="18" customHeight="1" x14ac:dyDescent="0.2">
      <c r="A9" s="17" t="s">
        <v>135</v>
      </c>
      <c r="B9" s="13"/>
      <c r="C9" s="105" t="s">
        <v>94</v>
      </c>
      <c r="D9" s="103"/>
      <c r="E9" s="106"/>
      <c r="G9" s="17" t="s">
        <v>81</v>
      </c>
      <c r="H9" s="119">
        <f>SUM(Q13:Q17)-H8</f>
        <v>871.8</v>
      </c>
      <c r="I9" s="103"/>
      <c r="J9" s="104"/>
    </row>
    <row r="10" spans="1:17" ht="18" customHeight="1" x14ac:dyDescent="0.2">
      <c r="G10" s="17"/>
      <c r="H10" s="6"/>
    </row>
    <row r="11" spans="1:17" ht="18" customHeight="1" x14ac:dyDescent="0.2">
      <c r="A11" s="13"/>
      <c r="B11" s="13"/>
      <c r="C11" s="71"/>
      <c r="D11" s="13"/>
      <c r="G11" s="6"/>
      <c r="Q11" s="56" t="s">
        <v>36</v>
      </c>
    </row>
    <row r="12" spans="1:17" ht="18" customHeight="1" x14ac:dyDescent="0.2">
      <c r="A12" s="60"/>
      <c r="B12" s="52" t="s">
        <v>37</v>
      </c>
      <c r="C12" s="60" t="s">
        <v>137</v>
      </c>
      <c r="D12" s="70" t="s">
        <v>139</v>
      </c>
      <c r="E12" s="16" t="s">
        <v>140</v>
      </c>
      <c r="F12" s="16" t="s">
        <v>158</v>
      </c>
      <c r="G12" s="113" t="s">
        <v>138</v>
      </c>
      <c r="H12" s="117" t="s">
        <v>157</v>
      </c>
      <c r="I12" s="113" t="s">
        <v>148</v>
      </c>
      <c r="J12" s="114" t="s">
        <v>149</v>
      </c>
      <c r="K12" s="114" t="s">
        <v>150</v>
      </c>
      <c r="L12" s="118" t="s">
        <v>162</v>
      </c>
      <c r="M12" s="114" t="s">
        <v>156</v>
      </c>
      <c r="N12" s="114" t="s">
        <v>151</v>
      </c>
      <c r="O12" s="114" t="s">
        <v>152</v>
      </c>
      <c r="P12" s="114" t="s">
        <v>153</v>
      </c>
      <c r="Q12" s="114" t="s">
        <v>154</v>
      </c>
    </row>
    <row r="13" spans="1:17" ht="18" customHeight="1" x14ac:dyDescent="0.2">
      <c r="A13" s="61" t="s">
        <v>38</v>
      </c>
      <c r="B13" s="62">
        <v>1</v>
      </c>
      <c r="C13" s="107">
        <v>192829</v>
      </c>
      <c r="D13" s="72" t="s">
        <v>146</v>
      </c>
      <c r="E13" s="112" t="s">
        <v>141</v>
      </c>
      <c r="F13" s="112" t="s">
        <v>159</v>
      </c>
      <c r="G13" s="115">
        <v>43739</v>
      </c>
      <c r="H13" s="115"/>
      <c r="I13" s="115">
        <v>43774</v>
      </c>
      <c r="J13" s="115">
        <v>43982</v>
      </c>
      <c r="K13" s="109">
        <v>45</v>
      </c>
      <c r="L13" s="109">
        <f>IF(I13="","",I13-G13+1)</f>
        <v>36</v>
      </c>
      <c r="M13" s="109" t="str">
        <f>IF(SUM(L13:L13)&gt;K13,IF(ISBLANK(H13),J13-(G13+K13)+1,J13-H13+1),"")</f>
        <v/>
      </c>
      <c r="N13" s="110">
        <v>2</v>
      </c>
      <c r="O13" s="111">
        <v>0.13</v>
      </c>
      <c r="P13" s="110">
        <f>N13*(1+O13)</f>
        <v>2.2599999999999998</v>
      </c>
      <c r="Q13" s="110">
        <f>P13*_xlfn.NUMBERVALUE(M13)</f>
        <v>0</v>
      </c>
    </row>
    <row r="14" spans="1:17" ht="18" customHeight="1" x14ac:dyDescent="0.2">
      <c r="A14" s="61" t="s">
        <v>38</v>
      </c>
      <c r="B14" s="62">
        <v>2</v>
      </c>
      <c r="C14" s="107">
        <v>192829</v>
      </c>
      <c r="D14" s="72" t="s">
        <v>146</v>
      </c>
      <c r="E14" s="112" t="s">
        <v>142</v>
      </c>
      <c r="F14" s="112" t="s">
        <v>159</v>
      </c>
      <c r="G14" s="115">
        <v>43739</v>
      </c>
      <c r="H14" s="115">
        <v>43931</v>
      </c>
      <c r="I14" s="115">
        <v>43941</v>
      </c>
      <c r="J14" s="115">
        <v>43982</v>
      </c>
      <c r="K14" s="109">
        <v>45</v>
      </c>
      <c r="L14" s="109">
        <f t="shared" ref="L14:L15" si="0">IF(I14="","",I14-G14+1)</f>
        <v>203</v>
      </c>
      <c r="M14" s="109">
        <v>10</v>
      </c>
      <c r="N14" s="110">
        <v>2</v>
      </c>
      <c r="O14" s="111">
        <v>0.13</v>
      </c>
      <c r="P14" s="110">
        <f t="shared" ref="P14:P17" si="1">N14*(1+O14)</f>
        <v>2.2599999999999998</v>
      </c>
      <c r="Q14" s="110">
        <f t="shared" ref="Q14:Q17" si="2">P14*_xlfn.NUMBERVALUE(M14)</f>
        <v>22.599999999999998</v>
      </c>
    </row>
    <row r="15" spans="1:17" ht="18" customHeight="1" x14ac:dyDescent="0.2">
      <c r="A15" s="61" t="s">
        <v>38</v>
      </c>
      <c r="B15" s="62">
        <v>3</v>
      </c>
      <c r="C15" s="107">
        <v>192829</v>
      </c>
      <c r="D15" s="72" t="s">
        <v>146</v>
      </c>
      <c r="E15" s="112" t="s">
        <v>143</v>
      </c>
      <c r="F15" s="112" t="s">
        <v>159</v>
      </c>
      <c r="G15" s="115">
        <v>43739</v>
      </c>
      <c r="H15" s="115"/>
      <c r="I15" s="115">
        <v>43952</v>
      </c>
      <c r="J15" s="115">
        <v>43982</v>
      </c>
      <c r="K15" s="109">
        <v>45</v>
      </c>
      <c r="L15" s="109">
        <f t="shared" si="0"/>
        <v>214</v>
      </c>
      <c r="M15" s="109">
        <f>I15-G15+1-K15</f>
        <v>169</v>
      </c>
      <c r="N15" s="110">
        <v>2</v>
      </c>
      <c r="O15" s="111">
        <v>0.13</v>
      </c>
      <c r="P15" s="110">
        <f t="shared" si="1"/>
        <v>2.2599999999999998</v>
      </c>
      <c r="Q15" s="110">
        <f t="shared" si="2"/>
        <v>381.93999999999994</v>
      </c>
    </row>
    <row r="16" spans="1:17" ht="18" customHeight="1" x14ac:dyDescent="0.2">
      <c r="A16" s="61" t="s">
        <v>38</v>
      </c>
      <c r="B16" s="62">
        <v>4</v>
      </c>
      <c r="C16" s="107">
        <v>192829</v>
      </c>
      <c r="D16" s="72" t="s">
        <v>147</v>
      </c>
      <c r="E16" s="112" t="s">
        <v>144</v>
      </c>
      <c r="F16" s="112" t="s">
        <v>159</v>
      </c>
      <c r="G16" s="115">
        <v>43739</v>
      </c>
      <c r="H16" s="115">
        <v>43931</v>
      </c>
      <c r="I16" s="116"/>
      <c r="J16" s="115">
        <v>43982</v>
      </c>
      <c r="K16" s="109">
        <v>45</v>
      </c>
      <c r="L16" s="109">
        <v>244</v>
      </c>
      <c r="M16" s="109">
        <f>IF(SUM(L16:L16)&gt;K16,IF(ISBLANK(H16),J16-(G16+K16)+1,J16-H16+1),"")</f>
        <v>52</v>
      </c>
      <c r="N16" s="110">
        <v>2</v>
      </c>
      <c r="O16" s="111">
        <v>0.13</v>
      </c>
      <c r="P16" s="110">
        <f t="shared" si="1"/>
        <v>2.2599999999999998</v>
      </c>
      <c r="Q16" s="110">
        <f t="shared" si="2"/>
        <v>117.51999999999998</v>
      </c>
    </row>
    <row r="17" spans="1:17" ht="18" customHeight="1" x14ac:dyDescent="0.2">
      <c r="A17" s="61" t="s">
        <v>38</v>
      </c>
      <c r="B17" s="62">
        <v>5</v>
      </c>
      <c r="C17" s="107">
        <v>192829</v>
      </c>
      <c r="D17" s="72" t="s">
        <v>147</v>
      </c>
      <c r="E17" s="112" t="s">
        <v>145</v>
      </c>
      <c r="F17" s="112" t="s">
        <v>159</v>
      </c>
      <c r="G17" s="115">
        <v>43739</v>
      </c>
      <c r="H17" s="115"/>
      <c r="I17" s="116"/>
      <c r="J17" s="115">
        <v>43982</v>
      </c>
      <c r="K17" s="109">
        <v>45</v>
      </c>
      <c r="L17" s="109">
        <v>244</v>
      </c>
      <c r="M17" s="109">
        <f>IF(SUM(L17:L17)&gt;K17,IF(ISBLANK(H17),J17-(G17+K17)+1,J17-H17+1),"")</f>
        <v>199</v>
      </c>
      <c r="N17" s="110">
        <v>2</v>
      </c>
      <c r="O17" s="111">
        <v>0.13</v>
      </c>
      <c r="P17" s="110">
        <f t="shared" si="1"/>
        <v>2.2599999999999998</v>
      </c>
      <c r="Q17" s="110">
        <f t="shared" si="2"/>
        <v>449.73999999999995</v>
      </c>
    </row>
    <row r="18" spans="1:17" ht="18" customHeight="1" x14ac:dyDescent="0.2">
      <c r="A18" s="64"/>
      <c r="B18" s="65"/>
      <c r="C18" s="66"/>
      <c r="D18" s="67"/>
      <c r="E18" s="6"/>
      <c r="F18" s="68"/>
      <c r="G18" s="69"/>
      <c r="I18" s="69"/>
      <c r="K18" s="69"/>
    </row>
    <row r="19" spans="1:17" ht="18" customHeight="1" x14ac:dyDescent="0.2">
      <c r="A19" s="145" t="s">
        <v>163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7" ht="18" customHeight="1" x14ac:dyDescent="0.2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</row>
    <row r="21" spans="1:17" ht="18" customHeight="1" x14ac:dyDescent="0.2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7" ht="18" customHeight="1" x14ac:dyDescent="0.2">
      <c r="A22" s="145"/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</row>
    <row r="23" spans="1:17" ht="18" customHeight="1" x14ac:dyDescent="0.2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</row>
    <row r="24" spans="1:17" ht="18" customHeight="1" x14ac:dyDescent="0.2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</row>
    <row r="25" spans="1:17" ht="18" customHeight="1" x14ac:dyDescent="0.2">
      <c r="A25" s="145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</row>
    <row r="26" spans="1:17" ht="18" customHeight="1" x14ac:dyDescent="0.2">
      <c r="A26" s="145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7" ht="18" customHeight="1" x14ac:dyDescent="0.2">
      <c r="A27" s="145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8"/>
    </row>
    <row r="28" spans="1:17" ht="18" customHeight="1" x14ac:dyDescent="0.2">
      <c r="A28" s="145"/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8"/>
    </row>
    <row r="29" spans="1:17" ht="18" customHeight="1" x14ac:dyDescent="0.2">
      <c r="A29" s="145"/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8"/>
    </row>
    <row r="30" spans="1:17" ht="18" customHeight="1" x14ac:dyDescent="0.2">
      <c r="A30" s="145"/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8"/>
    </row>
    <row r="31" spans="1:17" ht="18" customHeight="1" x14ac:dyDescent="0.2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8"/>
    </row>
    <row r="32" spans="1:17" ht="18" customHeight="1" x14ac:dyDescent="0.2">
      <c r="A32" s="145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8"/>
    </row>
    <row r="33" spans="1:15" ht="18" customHeight="1" x14ac:dyDescent="0.2">
      <c r="A33" s="145"/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8"/>
    </row>
    <row r="34" spans="1:15" ht="18" customHeight="1" x14ac:dyDescent="0.2">
      <c r="A34" s="145"/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8"/>
    </row>
    <row r="35" spans="1:15" ht="18" customHeight="1" x14ac:dyDescent="0.2">
      <c r="A35" s="145"/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8"/>
    </row>
    <row r="36" spans="1:15" ht="18" customHeight="1" x14ac:dyDescent="0.2">
      <c r="A36" s="145"/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8"/>
    </row>
    <row r="37" spans="1:15" ht="18" customHeight="1" x14ac:dyDescent="0.2">
      <c r="A37" s="145"/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8"/>
    </row>
    <row r="38" spans="1:15" ht="18" customHeight="1" x14ac:dyDescent="0.2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8"/>
    </row>
    <row r="39" spans="1:15" ht="18" customHeight="1" x14ac:dyDescent="0.2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8"/>
    </row>
    <row r="40" spans="1:15" ht="18" customHeight="1" x14ac:dyDescent="0.2">
      <c r="A40" s="145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8"/>
    </row>
    <row r="41" spans="1:15" ht="18" customHeight="1" x14ac:dyDescent="0.2">
      <c r="A41" s="145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8"/>
    </row>
    <row r="42" spans="1:15" ht="18" customHeight="1" x14ac:dyDescent="0.2">
      <c r="A42" s="145"/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8"/>
    </row>
    <row r="43" spans="1:15" ht="18" customHeight="1" x14ac:dyDescent="0.2">
      <c r="A43" s="145"/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8"/>
    </row>
    <row r="44" spans="1:15" ht="18" customHeight="1" x14ac:dyDescent="0.2">
      <c r="A44" s="145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8"/>
    </row>
    <row r="45" spans="1:15" ht="18" customHeight="1" x14ac:dyDescent="0.2">
      <c r="A45" s="145"/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8"/>
    </row>
    <row r="46" spans="1:15" ht="18" customHeight="1" x14ac:dyDescent="0.2">
      <c r="A46" s="145"/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8"/>
    </row>
    <row r="47" spans="1:15" ht="18" customHeight="1" x14ac:dyDescent="0.2">
      <c r="A47" s="145"/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8"/>
    </row>
    <row r="48" spans="1:15" ht="18" customHeight="1" x14ac:dyDescent="0.2">
      <c r="A48" s="145"/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8"/>
    </row>
    <row r="49" spans="1:15" ht="18" customHeight="1" x14ac:dyDescent="0.2">
      <c r="A49" s="145"/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8"/>
    </row>
    <row r="50" spans="1:15" ht="18" customHeight="1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8"/>
    </row>
    <row r="51" spans="1:15" ht="18" customHeight="1" x14ac:dyDescent="0.2">
      <c r="A51" s="53"/>
      <c r="B51" s="54"/>
      <c r="C51" s="54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</sheetData>
  <mergeCells count="3">
    <mergeCell ref="L1:N1"/>
    <mergeCell ref="A6:B6"/>
    <mergeCell ref="A19:N50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3DCDD-566E-432E-84F3-B8B6BABE82C9}">
  <dimension ref="A2:H38"/>
  <sheetViews>
    <sheetView showGridLines="0" topLeftCell="A4" workbookViewId="0">
      <selection activeCell="I29" sqref="I29"/>
    </sheetView>
  </sheetViews>
  <sheetFormatPr defaultColWidth="9.125" defaultRowHeight="16.5" x14ac:dyDescent="0.35"/>
  <cols>
    <col min="1" max="1" width="9.125" style="83" bestFit="1" customWidth="1"/>
    <col min="2" max="5" width="9.125" style="83"/>
    <col min="6" max="7" width="9.125" style="83" bestFit="1" customWidth="1"/>
    <col min="8" max="8" width="9.875" style="83" bestFit="1" customWidth="1"/>
    <col min="9" max="16384" width="9.125" style="83"/>
  </cols>
  <sheetData>
    <row r="2" spans="1:1" ht="24.75" x14ac:dyDescent="0.4">
      <c r="A2" s="94" t="s">
        <v>95</v>
      </c>
    </row>
    <row r="5" spans="1:1" x14ac:dyDescent="0.35">
      <c r="A5" s="84" t="s">
        <v>96</v>
      </c>
    </row>
    <row r="25" spans="1:8" x14ac:dyDescent="0.35">
      <c r="A25" s="84" t="s">
        <v>97</v>
      </c>
    </row>
    <row r="26" spans="1:8" x14ac:dyDescent="0.35">
      <c r="A26" s="86" t="s">
        <v>98</v>
      </c>
      <c r="B26" s="86" t="s">
        <v>99</v>
      </c>
      <c r="C26" s="87" t="s">
        <v>105</v>
      </c>
      <c r="D26" s="88"/>
      <c r="E26" s="86" t="s">
        <v>100</v>
      </c>
      <c r="F26" s="86" t="s">
        <v>101</v>
      </c>
      <c r="G26" s="89" t="s">
        <v>114</v>
      </c>
      <c r="H26" s="89" t="s">
        <v>115</v>
      </c>
    </row>
    <row r="27" spans="1:8" x14ac:dyDescent="0.35">
      <c r="A27" s="85">
        <v>1</v>
      </c>
      <c r="B27" s="85" t="s">
        <v>102</v>
      </c>
      <c r="C27" s="90" t="s">
        <v>106</v>
      </c>
      <c r="D27" s="91"/>
      <c r="E27" s="85" t="s">
        <v>111</v>
      </c>
      <c r="F27" s="93">
        <v>2.2999999999999998</v>
      </c>
      <c r="G27" s="92">
        <v>43831</v>
      </c>
      <c r="H27" s="92">
        <v>44196</v>
      </c>
    </row>
    <row r="28" spans="1:8" x14ac:dyDescent="0.35">
      <c r="A28" s="85">
        <v>2</v>
      </c>
      <c r="B28" s="85"/>
      <c r="C28" s="90"/>
      <c r="D28" s="91"/>
      <c r="E28" s="85" t="s">
        <v>112</v>
      </c>
      <c r="F28" s="93">
        <v>2.2999999999999998</v>
      </c>
      <c r="G28" s="92">
        <v>43831</v>
      </c>
      <c r="H28" s="92">
        <v>44196</v>
      </c>
    </row>
    <row r="29" spans="1:8" x14ac:dyDescent="0.35">
      <c r="A29" s="85">
        <v>3</v>
      </c>
      <c r="B29" s="85"/>
      <c r="C29" s="90"/>
      <c r="D29" s="91"/>
      <c r="E29" s="85" t="s">
        <v>113</v>
      </c>
      <c r="F29" s="93">
        <v>2.2999999999999998</v>
      </c>
      <c r="G29" s="92">
        <v>43831</v>
      </c>
      <c r="H29" s="92">
        <v>44196</v>
      </c>
    </row>
    <row r="30" spans="1:8" x14ac:dyDescent="0.35">
      <c r="A30" s="85">
        <v>4</v>
      </c>
      <c r="B30" s="85" t="s">
        <v>103</v>
      </c>
      <c r="C30" s="90" t="s">
        <v>107</v>
      </c>
      <c r="D30" s="91"/>
      <c r="E30" s="85" t="s">
        <v>111</v>
      </c>
      <c r="F30" s="93">
        <v>650</v>
      </c>
      <c r="G30" s="92">
        <v>43831</v>
      </c>
      <c r="H30" s="92">
        <v>44196</v>
      </c>
    </row>
    <row r="31" spans="1:8" x14ac:dyDescent="0.35">
      <c r="A31" s="85">
        <v>5</v>
      </c>
      <c r="B31" s="85"/>
      <c r="C31" s="90"/>
      <c r="D31" s="91"/>
      <c r="E31" s="85" t="s">
        <v>112</v>
      </c>
      <c r="F31" s="93">
        <v>650</v>
      </c>
      <c r="G31" s="92">
        <v>43831</v>
      </c>
      <c r="H31" s="92">
        <v>44196</v>
      </c>
    </row>
    <row r="32" spans="1:8" x14ac:dyDescent="0.35">
      <c r="A32" s="85">
        <v>6</v>
      </c>
      <c r="B32" s="85"/>
      <c r="C32" s="90"/>
      <c r="D32" s="91"/>
      <c r="E32" s="85" t="s">
        <v>113</v>
      </c>
      <c r="F32" s="93">
        <v>650</v>
      </c>
      <c r="G32" s="92">
        <v>43831</v>
      </c>
      <c r="H32" s="92">
        <v>44196</v>
      </c>
    </row>
    <row r="33" spans="1:8" x14ac:dyDescent="0.35">
      <c r="A33" s="85">
        <v>7</v>
      </c>
      <c r="B33" s="85" t="s">
        <v>104</v>
      </c>
      <c r="C33" s="90" t="s">
        <v>108</v>
      </c>
      <c r="D33" s="91"/>
      <c r="E33" s="85" t="s">
        <v>111</v>
      </c>
      <c r="F33" s="93">
        <v>2.2999999999999998</v>
      </c>
      <c r="G33" s="92">
        <v>43831</v>
      </c>
      <c r="H33" s="92">
        <v>44196</v>
      </c>
    </row>
    <row r="34" spans="1:8" x14ac:dyDescent="0.35">
      <c r="A34" s="85">
        <v>8</v>
      </c>
      <c r="B34" s="85"/>
      <c r="C34" s="90"/>
      <c r="D34" s="91"/>
      <c r="E34" s="85" t="s">
        <v>112</v>
      </c>
      <c r="F34" s="93">
        <v>2.2999999999999998</v>
      </c>
      <c r="G34" s="92">
        <v>43831</v>
      </c>
      <c r="H34" s="92">
        <v>44196</v>
      </c>
    </row>
    <row r="35" spans="1:8" x14ac:dyDescent="0.35">
      <c r="A35" s="85">
        <v>9</v>
      </c>
      <c r="B35" s="85"/>
      <c r="C35" s="90"/>
      <c r="D35" s="91"/>
      <c r="E35" s="85" t="s">
        <v>113</v>
      </c>
      <c r="F35" s="93">
        <v>2.2999999999999998</v>
      </c>
      <c r="G35" s="92">
        <v>43831</v>
      </c>
      <c r="H35" s="92">
        <v>44196</v>
      </c>
    </row>
    <row r="36" spans="1:8" x14ac:dyDescent="0.35">
      <c r="A36" s="85">
        <v>10</v>
      </c>
      <c r="B36" s="85" t="s">
        <v>110</v>
      </c>
      <c r="C36" s="90" t="s">
        <v>109</v>
      </c>
      <c r="D36" s="91"/>
      <c r="E36" s="85" t="s">
        <v>111</v>
      </c>
      <c r="F36" s="93">
        <v>100</v>
      </c>
      <c r="G36" s="92">
        <v>43831</v>
      </c>
      <c r="H36" s="92">
        <v>44196</v>
      </c>
    </row>
    <row r="37" spans="1:8" x14ac:dyDescent="0.35">
      <c r="A37" s="85">
        <v>11</v>
      </c>
      <c r="B37" s="85"/>
      <c r="C37" s="90"/>
      <c r="D37" s="91"/>
      <c r="E37" s="85" t="s">
        <v>112</v>
      </c>
      <c r="F37" s="93">
        <v>100</v>
      </c>
      <c r="G37" s="92">
        <v>43831</v>
      </c>
      <c r="H37" s="92">
        <v>44196</v>
      </c>
    </row>
    <row r="38" spans="1:8" x14ac:dyDescent="0.35">
      <c r="A38" s="85">
        <v>12</v>
      </c>
      <c r="B38" s="85"/>
      <c r="C38" s="90"/>
      <c r="D38" s="91"/>
      <c r="E38" s="85" t="s">
        <v>113</v>
      </c>
      <c r="F38" s="93">
        <v>100</v>
      </c>
      <c r="G38" s="92">
        <v>43831</v>
      </c>
      <c r="H38" s="92">
        <v>44196</v>
      </c>
    </row>
  </sheetData>
  <phoneticPr fontId="17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E02B2-C8A2-400A-8EDA-BFF7E6733BFF}">
  <dimension ref="A2:K33"/>
  <sheetViews>
    <sheetView showGridLines="0" topLeftCell="A7" workbookViewId="0">
      <selection activeCell="S23" sqref="S23"/>
    </sheetView>
  </sheetViews>
  <sheetFormatPr defaultColWidth="9.125" defaultRowHeight="16.5" x14ac:dyDescent="0.35"/>
  <cols>
    <col min="1" max="1" width="9.125" style="83" bestFit="1" customWidth="1"/>
    <col min="2" max="5" width="9.125" style="83"/>
    <col min="6" max="7" width="9.125" style="83" bestFit="1" customWidth="1"/>
    <col min="8" max="8" width="9.875" style="83" bestFit="1" customWidth="1"/>
    <col min="9" max="16384" width="9.125" style="83"/>
  </cols>
  <sheetData>
    <row r="2" spans="1:1" ht="24.75" x14ac:dyDescent="0.4">
      <c r="A2" s="94" t="s">
        <v>95</v>
      </c>
    </row>
    <row r="5" spans="1:1" x14ac:dyDescent="0.35">
      <c r="A5" s="84" t="s">
        <v>116</v>
      </c>
    </row>
    <row r="26" spans="1:11" x14ac:dyDescent="0.35">
      <c r="A26" s="84" t="s">
        <v>117</v>
      </c>
    </row>
    <row r="27" spans="1:11" x14ac:dyDescent="0.35">
      <c r="A27" s="145" t="s">
        <v>118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6"/>
    </row>
    <row r="28" spans="1:11" x14ac:dyDescent="0.35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</row>
    <row r="29" spans="1:11" x14ac:dyDescent="0.35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</row>
    <row r="30" spans="1:11" x14ac:dyDescent="0.35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</row>
    <row r="31" spans="1:11" x14ac:dyDescent="0.35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</row>
    <row r="33" spans="1:1" x14ac:dyDescent="0.35">
      <c r="A33" s="84" t="s">
        <v>119</v>
      </c>
    </row>
  </sheetData>
  <mergeCells count="1">
    <mergeCell ref="A27:K31"/>
  </mergeCells>
  <phoneticPr fontId="17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575BA-0C54-43E6-810B-EACA5C3B59FF}">
  <dimension ref="A2:L32"/>
  <sheetViews>
    <sheetView showGridLines="0" workbookViewId="0"/>
  </sheetViews>
  <sheetFormatPr defaultColWidth="9.125" defaultRowHeight="16.5" x14ac:dyDescent="0.35"/>
  <cols>
    <col min="1" max="1" width="9.125" style="83" bestFit="1" customWidth="1"/>
    <col min="2" max="2" width="9.125" style="83" customWidth="1"/>
    <col min="3" max="6" width="9.125" style="83"/>
    <col min="7" max="8" width="9.125" style="83" bestFit="1" customWidth="1"/>
    <col min="9" max="9" width="9.875" style="83" bestFit="1" customWidth="1"/>
    <col min="10" max="16384" width="9.125" style="83"/>
  </cols>
  <sheetData>
    <row r="2" spans="1:2" ht="24.75" x14ac:dyDescent="0.4">
      <c r="A2" s="94" t="s">
        <v>95</v>
      </c>
      <c r="B2" s="94"/>
    </row>
    <row r="5" spans="1:2" x14ac:dyDescent="0.35">
      <c r="A5" s="84" t="s">
        <v>120</v>
      </c>
      <c r="B5" s="84"/>
    </row>
    <row r="29" spans="1:12" x14ac:dyDescent="0.35">
      <c r="A29" s="84" t="s">
        <v>129</v>
      </c>
      <c r="B29" s="84"/>
    </row>
    <row r="30" spans="1:12" ht="16.5" customHeight="1" x14ac:dyDescent="0.35">
      <c r="A30" s="99" t="s">
        <v>121</v>
      </c>
      <c r="B30" s="99" t="s">
        <v>132</v>
      </c>
      <c r="C30" s="99" t="s">
        <v>37</v>
      </c>
      <c r="D30" s="100" t="s">
        <v>39</v>
      </c>
      <c r="E30" s="147" t="s">
        <v>33</v>
      </c>
      <c r="F30" s="148"/>
      <c r="G30" s="99" t="s">
        <v>34</v>
      </c>
      <c r="H30" s="99" t="s">
        <v>127</v>
      </c>
      <c r="I30" s="149" t="s">
        <v>126</v>
      </c>
      <c r="J30" s="150"/>
      <c r="K30" s="150"/>
      <c r="L30" s="151"/>
    </row>
    <row r="31" spans="1:12" s="98" customFormat="1" ht="42" customHeight="1" x14ac:dyDescent="0.2">
      <c r="A31" s="95" t="s">
        <v>123</v>
      </c>
      <c r="B31" s="95" t="s">
        <v>133</v>
      </c>
      <c r="C31" s="96">
        <v>1</v>
      </c>
      <c r="D31" s="96" t="s">
        <v>124</v>
      </c>
      <c r="E31" s="72" t="s">
        <v>125</v>
      </c>
      <c r="F31" s="55"/>
      <c r="G31" s="155">
        <v>0.13</v>
      </c>
      <c r="H31" s="156">
        <v>90</v>
      </c>
      <c r="I31" s="152" t="s">
        <v>130</v>
      </c>
      <c r="J31" s="153"/>
      <c r="K31" s="153"/>
      <c r="L31" s="154"/>
    </row>
    <row r="32" spans="1:12" s="98" customFormat="1" ht="42" customHeight="1" x14ac:dyDescent="0.2">
      <c r="A32" s="95" t="s">
        <v>128</v>
      </c>
      <c r="B32" s="101" t="s">
        <v>134</v>
      </c>
      <c r="C32" s="96">
        <v>1</v>
      </c>
      <c r="D32" s="96" t="s">
        <v>124</v>
      </c>
      <c r="E32" s="72" t="s">
        <v>125</v>
      </c>
      <c r="F32" s="55"/>
      <c r="G32" s="97">
        <v>0.13</v>
      </c>
      <c r="H32" s="95" t="s">
        <v>35</v>
      </c>
      <c r="I32" s="152" t="s">
        <v>131</v>
      </c>
      <c r="J32" s="153"/>
      <c r="K32" s="153"/>
      <c r="L32" s="154"/>
    </row>
  </sheetData>
  <mergeCells count="4">
    <mergeCell ref="E30:F30"/>
    <mergeCell ref="I30:L30"/>
    <mergeCell ref="I31:L31"/>
    <mergeCell ref="I32:L32"/>
  </mergeCells>
  <phoneticPr fontId="1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滞箱费项目</vt:lpstr>
      <vt:lpstr>功能修改-销售基准价</vt:lpstr>
      <vt:lpstr>功能修改-销售报价</vt:lpstr>
      <vt:lpstr>功能修改-客户合同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2020-03-13T06:44:10Z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