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toonpack\Requirement\模板\"/>
    </mc:Choice>
  </mc:AlternateContent>
  <xr:revisionPtr revIDLastSave="0" documentId="13_ncr:1_{3290D826-F823-400F-8B1F-1AF25F52D639}" xr6:coauthVersionLast="47" xr6:coauthVersionMax="47" xr10:uidLastSave="{00000000-0000-0000-0000-000000000000}"/>
  <bookViews>
    <workbookView xWindow="-120" yWindow="-120" windowWidth="29040" windowHeight="15720" xr2:uid="{3CB4C396-0AB5-4640-B8F4-004E9C873D29}"/>
  </bookViews>
  <sheets>
    <sheet name="汇总" sheetId="1" r:id="rId1"/>
    <sheet name="明细1-滞箱费" sheetId="2" r:id="rId2"/>
    <sheet name="明细2-滞箱费抵扣" sheetId="4" r:id="rId3"/>
    <sheet name="明细3-损坏赔偿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0" i="1"/>
  <c r="B8" i="1"/>
  <c r="O16" i="2"/>
  <c r="R16" i="2" s="1"/>
  <c r="O15" i="2"/>
  <c r="O14" i="2"/>
  <c r="R14" i="2" s="1"/>
  <c r="O13" i="2"/>
  <c r="O12" i="2"/>
  <c r="R12" i="2" s="1"/>
  <c r="O20" i="2"/>
  <c r="R20" i="2" s="1"/>
  <c r="T20" i="2" s="1"/>
  <c r="O19" i="2"/>
  <c r="R19" i="2" s="1"/>
  <c r="T19" i="2" s="1"/>
  <c r="O18" i="2"/>
  <c r="R18" i="2" s="1"/>
  <c r="T18" i="2" s="1"/>
  <c r="O17" i="2"/>
  <c r="R17" i="2" s="1"/>
  <c r="O3" i="2"/>
  <c r="R3" i="2" s="1"/>
  <c r="O4" i="2"/>
  <c r="O5" i="2"/>
  <c r="R5" i="2" s="1"/>
  <c r="O6" i="2"/>
  <c r="R6" i="2" s="1"/>
  <c r="O7" i="2"/>
  <c r="R7" i="2" s="1"/>
  <c r="O8" i="2"/>
  <c r="R8" i="2" s="1"/>
  <c r="T8" i="2" s="1"/>
  <c r="O9" i="2"/>
  <c r="R9" i="2" s="1"/>
  <c r="T9" i="2" s="1"/>
  <c r="O10" i="2"/>
  <c r="R10" i="2" s="1"/>
  <c r="T10" i="2" s="1"/>
  <c r="O11" i="2"/>
  <c r="R11" i="2" s="1"/>
  <c r="O20" i="4"/>
  <c r="R20" i="4" s="1"/>
  <c r="S20" i="4" s="1"/>
  <c r="U20" i="4" s="1"/>
  <c r="F11" i="1"/>
  <c r="G11" i="1" s="1"/>
  <c r="F10" i="1"/>
  <c r="B4" i="1" s="1"/>
  <c r="G13" i="1"/>
  <c r="F12" i="1"/>
  <c r="G12" i="1" s="1"/>
  <c r="R15" i="2" l="1"/>
  <c r="T15" i="2" s="1"/>
  <c r="T16" i="2"/>
  <c r="T14" i="2"/>
  <c r="R13" i="2"/>
  <c r="T13" i="2" s="1"/>
  <c r="R4" i="2"/>
  <c r="T4" i="2" s="1"/>
  <c r="T7" i="2"/>
  <c r="T6" i="2"/>
  <c r="T12" i="2"/>
  <c r="T5" i="2"/>
  <c r="T11" i="2"/>
  <c r="T17" i="2"/>
  <c r="T3" i="2"/>
  <c r="G10" i="1"/>
  <c r="S4" i="4"/>
  <c r="U4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3" i="4"/>
  <c r="U3" i="4" s="1"/>
  <c r="B5" i="1" l="1"/>
</calcChain>
</file>

<file path=xl/sharedStrings.xml><?xml version="1.0" encoding="utf-8"?>
<sst xmlns="http://schemas.openxmlformats.org/spreadsheetml/2006/main" count="400" uniqueCount="136">
  <si>
    <t>滞箱费数量(箱天)</t>
    <phoneticPr fontId="10" type="noConversion"/>
  </si>
  <si>
    <r>
      <t>行</t>
    </r>
    <r>
      <rPr>
        <b/>
        <sz val="11"/>
        <color rgb="FF000000"/>
        <rFont val="微软雅黑"/>
        <family val="2"/>
        <charset val="134"/>
      </rPr>
      <t>号</t>
    </r>
    <r>
      <rPr>
        <b/>
        <sz val="11"/>
        <color theme="1"/>
        <rFont val="微软雅黑"/>
        <family val="2"/>
        <charset val="134"/>
      </rPr>
      <t xml:space="preserve">
#</t>
    </r>
    <phoneticPr fontId="10" type="noConversion"/>
  </si>
  <si>
    <t>未税单价
NET PRICE</t>
    <phoneticPr fontId="10" type="noConversion"/>
  </si>
  <si>
    <t>隶属项目</t>
    <phoneticPr fontId="10" type="noConversion"/>
  </si>
  <si>
    <t>统计期间自</t>
    <phoneticPr fontId="10" type="noConversion"/>
  </si>
  <si>
    <t>统计期间至</t>
    <phoneticPr fontId="10" type="noConversion"/>
  </si>
  <si>
    <t>箱号
FIBC S/N</t>
    <phoneticPr fontId="10" type="noConversion"/>
  </si>
  <si>
    <t>发货去向
SHIPTO ID-NAME</t>
    <phoneticPr fontId="10" type="noConversion"/>
  </si>
  <si>
    <r>
      <t>回收通知日期</t>
    </r>
    <r>
      <rPr>
        <b/>
        <sz val="11"/>
        <color rgb="FFFF0000"/>
        <rFont val="微软雅黑"/>
        <family val="2"/>
        <charset val="134"/>
      </rPr>
      <t>(b)</t>
    </r>
    <r>
      <rPr>
        <b/>
        <sz val="11"/>
        <color rgb="FF000000"/>
        <rFont val="微软雅黑"/>
        <family val="2"/>
        <charset val="134"/>
      </rPr>
      <t xml:space="preserve">
NOTIFICATION DATE(PICK UP)</t>
    </r>
    <phoneticPr fontId="10" type="noConversion"/>
  </si>
  <si>
    <r>
      <t>总占箱时间</t>
    </r>
    <r>
      <rPr>
        <b/>
        <sz val="11"/>
        <color rgb="FFFF0000"/>
        <rFont val="微软雅黑"/>
        <family val="2"/>
        <charset val="134"/>
      </rPr>
      <t>(f)</t>
    </r>
    <r>
      <rPr>
        <b/>
        <sz val="11"/>
        <color rgb="FF000000"/>
        <rFont val="微软雅黑"/>
        <family val="2"/>
        <charset val="134"/>
      </rPr>
      <t xml:space="preserve">
TOTAL DAYS</t>
    </r>
    <phoneticPr fontId="10" type="noConversion"/>
  </si>
  <si>
    <r>
      <t>超期占箱天数</t>
    </r>
    <r>
      <rPr>
        <b/>
        <sz val="11"/>
        <color rgb="FFFF0000"/>
        <rFont val="微软雅黑"/>
        <family val="2"/>
        <charset val="134"/>
      </rPr>
      <t>(h)</t>
    </r>
    <r>
      <rPr>
        <b/>
        <sz val="11"/>
        <color rgb="FF000000"/>
        <rFont val="微软雅黑"/>
        <family val="2"/>
        <charset val="134"/>
      </rPr>
      <t xml:space="preserve">
OVERDUE DAYS</t>
    </r>
    <phoneticPr fontId="10" type="noConversion"/>
  </si>
  <si>
    <t>滞箱费金额(未税)</t>
    <phoneticPr fontId="10" type="noConversion"/>
  </si>
  <si>
    <r>
      <t>超期计费阈值</t>
    </r>
    <r>
      <rPr>
        <b/>
        <sz val="11"/>
        <color rgb="FFFF0000"/>
        <rFont val="微软雅黑"/>
        <family val="2"/>
        <charset val="134"/>
      </rPr>
      <t>(g)</t>
    </r>
    <r>
      <rPr>
        <b/>
        <sz val="11"/>
        <color rgb="FF000000"/>
        <rFont val="微软雅黑"/>
        <family val="2"/>
        <charset val="134"/>
      </rPr>
      <t xml:space="preserve">
OVERDUE BILLING
THRESHOLD</t>
    </r>
    <phoneticPr fontId="10" type="noConversion"/>
  </si>
  <si>
    <t>折扣原因</t>
    <phoneticPr fontId="10" type="noConversion"/>
  </si>
  <si>
    <t/>
  </si>
  <si>
    <t>C100689 - 壳牌(中国)有限公司</t>
  </si>
  <si>
    <t>张淑萍(壳牌项目/销售)</t>
  </si>
  <si>
    <t>黄晓菁(壳牌项目/销售)</t>
  </si>
  <si>
    <t>745195149</t>
  </si>
  <si>
    <t>12789320-重庆多宝石化有限公司</t>
  </si>
  <si>
    <t>2023-05-04</t>
  </si>
  <si>
    <t>ET030103010203</t>
  </si>
  <si>
    <t>ET030103011465</t>
  </si>
  <si>
    <t>ET030103012358</t>
  </si>
  <si>
    <t>ET030103028775</t>
  </si>
  <si>
    <t>刘英楠(壳牌项目/销售)</t>
  </si>
  <si>
    <t>张勇(壳牌项目/销售)</t>
  </si>
  <si>
    <t>ET030103028894</t>
  </si>
  <si>
    <t>739594918</t>
  </si>
  <si>
    <t>12690397-曼胡默尔（天津）科技发展有限公司</t>
  </si>
  <si>
    <t>ET030103025524</t>
  </si>
  <si>
    <t>ET030103012661</t>
  </si>
  <si>
    <t>ET020101015060</t>
  </si>
  <si>
    <t>740020661</t>
  </si>
  <si>
    <t>12794977-天津临港仓</t>
  </si>
  <si>
    <t>ET020101022831</t>
  </si>
  <si>
    <t>ET030103033840</t>
  </si>
  <si>
    <t>ET030103010770</t>
  </si>
  <si>
    <t>ET030203017780</t>
  </si>
  <si>
    <t>ET030103026348</t>
  </si>
  <si>
    <t>ET030103019023</t>
  </si>
  <si>
    <t>739844035</t>
  </si>
  <si>
    <t>12810872-东风日产发动机分公司（广州）</t>
  </si>
  <si>
    <t>ET030103019836</t>
  </si>
  <si>
    <t>ET030103017947</t>
  </si>
  <si>
    <t>ET030103031444</t>
  </si>
  <si>
    <t>ET030103025299</t>
  </si>
  <si>
    <t>ET030103033040</t>
  </si>
  <si>
    <t>已确认(凭证未上传)</t>
    <phoneticPr fontId="10" type="noConversion"/>
  </si>
  <si>
    <r>
      <t>可抵扣天数</t>
    </r>
    <r>
      <rPr>
        <b/>
        <sz val="11"/>
        <color rgb="FFFF0000"/>
        <rFont val="微软雅黑"/>
        <family val="2"/>
        <charset val="134"/>
      </rPr>
      <t>(j)</t>
    </r>
    <r>
      <rPr>
        <b/>
        <sz val="11"/>
        <color rgb="FF000000"/>
        <rFont val="微软雅黑"/>
        <family val="2"/>
        <charset val="134"/>
      </rPr>
      <t xml:space="preserve">
 DEDUCTIBLE DAYS</t>
    </r>
    <phoneticPr fontId="10" type="noConversion"/>
  </si>
  <si>
    <r>
      <t>本次抵扣天数</t>
    </r>
    <r>
      <rPr>
        <b/>
        <sz val="11"/>
        <color rgb="FFFF0000"/>
        <rFont val="微软雅黑"/>
        <family val="2"/>
        <charset val="134"/>
      </rPr>
      <t>(h)</t>
    </r>
    <r>
      <rPr>
        <b/>
        <sz val="11"/>
        <color rgb="FF000000"/>
        <rFont val="微软雅黑"/>
        <family val="2"/>
        <charset val="134"/>
      </rPr>
      <t xml:space="preserve">
DEDUCTED DAYS</t>
    </r>
    <phoneticPr fontId="10" type="noConversion"/>
  </si>
  <si>
    <t>2023-11-16</t>
  </si>
  <si>
    <t>2023-11-22</t>
  </si>
  <si>
    <t>2023-11-01</t>
  </si>
  <si>
    <t>2023-11-11</t>
  </si>
  <si>
    <t>ET030103033704</t>
  </si>
  <si>
    <t>ET030103005181</t>
  </si>
  <si>
    <t>2023-10-07</t>
  </si>
  <si>
    <t>ET030103009678</t>
  </si>
  <si>
    <t>ET030103024416</t>
  </si>
  <si>
    <t>ET030103024814</t>
  </si>
  <si>
    <t>ET030103029526</t>
  </si>
  <si>
    <t>ET030103030751</t>
  </si>
  <si>
    <t>ET030103012303</t>
  </si>
  <si>
    <t>2023-10-15</t>
  </si>
  <si>
    <t>ET030103023145</t>
  </si>
  <si>
    <t>ET030103003764</t>
  </si>
  <si>
    <t>ET030103015423</t>
  </si>
  <si>
    <t>ET030103010619</t>
  </si>
  <si>
    <t>ET030103013330</t>
  </si>
  <si>
    <t>ET030103018777</t>
  </si>
  <si>
    <t>2023-10-25</t>
  </si>
  <si>
    <t>ET030103029867</t>
  </si>
  <si>
    <t>SoldTo ID</t>
    <phoneticPr fontId="10" type="noConversion"/>
  </si>
  <si>
    <t>滞箱费总金额(未税)</t>
    <phoneticPr fontId="10" type="noConversion"/>
  </si>
  <si>
    <t>12794977-天津临港仓</t>
    <phoneticPr fontId="10" type="noConversion"/>
  </si>
  <si>
    <t>12789320-重庆多宝石化有限公司</t>
    <phoneticPr fontId="10" type="noConversion"/>
  </si>
  <si>
    <t>ET030103001491</t>
    <phoneticPr fontId="10" type="noConversion"/>
  </si>
  <si>
    <t>最近结算日期
LAST BILLING DATE</t>
    <phoneticPr fontId="10" type="noConversion"/>
  </si>
  <si>
    <t>结算单总金额(未税)</t>
    <phoneticPr fontId="10" type="noConversion"/>
  </si>
  <si>
    <t>合计未归还数量 
(客户发货已扫码)</t>
    <phoneticPr fontId="10" type="noConversion"/>
  </si>
  <si>
    <t>折扣(未税)</t>
    <phoneticPr fontId="10" type="noConversion"/>
  </si>
  <si>
    <t>结算单状态</t>
    <phoneticPr fontId="10" type="noConversion"/>
  </si>
  <si>
    <t>NA</t>
    <phoneticPr fontId="10" type="noConversion"/>
  </si>
  <si>
    <t>NA-客户发货未扫码</t>
    <phoneticPr fontId="10" type="noConversion"/>
  </si>
  <si>
    <t>客户运单号
D/O NO.</t>
    <phoneticPr fontId="10" type="noConversion"/>
  </si>
  <si>
    <r>
      <t>客户运单日期</t>
    </r>
    <r>
      <rPr>
        <b/>
        <sz val="11"/>
        <color rgb="FFFF0000"/>
        <rFont val="微软雅黑"/>
        <family val="2"/>
        <charset val="134"/>
      </rPr>
      <t>(a)</t>
    </r>
    <r>
      <rPr>
        <b/>
        <sz val="11"/>
        <color rgb="FF000000"/>
        <rFont val="微软雅黑"/>
        <family val="2"/>
        <charset val="134"/>
      </rPr>
      <t xml:space="preserve">
D/O DATE</t>
    </r>
    <phoneticPr fontId="10" type="noConversion"/>
  </si>
  <si>
    <r>
      <t xml:space="preserve">交货日期 </t>
    </r>
    <r>
      <rPr>
        <b/>
        <sz val="11"/>
        <color rgb="FFFF0000"/>
        <rFont val="微软雅黑"/>
        <family val="2"/>
        <charset val="134"/>
      </rPr>
      <t xml:space="preserve">(i)
</t>
    </r>
    <r>
      <rPr>
        <b/>
        <sz val="11"/>
        <rFont val="微软雅黑"/>
        <family val="2"/>
        <charset val="134"/>
      </rPr>
      <t>DELIVERY DATE</t>
    </r>
    <phoneticPr fontId="10" type="noConversion"/>
  </si>
  <si>
    <t>回收地点
PICKUP FROM</t>
    <phoneticPr fontId="10" type="noConversion"/>
  </si>
  <si>
    <t>C101675-榆林市腾飞汽贸有限公司</t>
    <phoneticPr fontId="10" type="noConversion"/>
  </si>
  <si>
    <t>未税行总计
LINE-TOTAL
EXCL. TAX</t>
    <phoneticPr fontId="10" type="noConversion"/>
  </si>
  <si>
    <t>如果客户发货扫码，则 f=b-a
否则，f=b-i+1</t>
    <phoneticPr fontId="10" type="noConversion"/>
  </si>
  <si>
    <t>STL</t>
    <phoneticPr fontId="10" type="noConversion"/>
  </si>
  <si>
    <t>熊六，xiaongl@shell.com</t>
    <phoneticPr fontId="10" type="noConversion"/>
  </si>
  <si>
    <t>藜五一, liwy@shell.com</t>
    <phoneticPr fontId="10" type="noConversion"/>
  </si>
  <si>
    <t>李三, lis@shell.com</t>
    <phoneticPr fontId="10" type="noConversion"/>
  </si>
  <si>
    <t>STL</t>
    <phoneticPr fontId="10" type="noConversion"/>
  </si>
  <si>
    <t>ET030103003470</t>
    <phoneticPr fontId="10" type="noConversion"/>
  </si>
  <si>
    <t>ET030101006612</t>
    <phoneticPr fontId="10" type="noConversion"/>
  </si>
  <si>
    <t>N/A</t>
    <phoneticPr fontId="10" type="noConversion"/>
  </si>
  <si>
    <t>单据编号
DOC. NO.</t>
    <phoneticPr fontId="10" type="noConversion"/>
  </si>
  <si>
    <t>单据日期
DOC. DATE</t>
    <phoneticPr fontId="10" type="noConversion"/>
  </si>
  <si>
    <t>2023-10-15</t>
    <phoneticPr fontId="10" type="noConversion"/>
  </si>
  <si>
    <t>2023-10-30</t>
    <phoneticPr fontId="10" type="noConversion"/>
  </si>
  <si>
    <t>N/A-客户发货未扫码</t>
    <phoneticPr fontId="10" type="noConversion"/>
  </si>
  <si>
    <r>
      <t>仓库收货日期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11"/>
        <rFont val="微软雅黑"/>
        <family val="2"/>
        <charset val="134"/>
      </rPr>
      <t>W/H RECV. DATE</t>
    </r>
    <phoneticPr fontId="10" type="noConversion"/>
  </si>
  <si>
    <t>2023-10-10</t>
    <phoneticPr fontId="10" type="noConversion"/>
  </si>
  <si>
    <t>赔偿项目
COMPENSATION ITEM</t>
    <phoneticPr fontId="10" type="noConversion"/>
  </si>
  <si>
    <t>更换配件：M013000-维修备件/ET1专用/底座-面板</t>
    <phoneticPr fontId="10" type="noConversion"/>
  </si>
  <si>
    <t>FIBC 丢失</t>
    <phoneticPr fontId="10" type="noConversion"/>
  </si>
  <si>
    <t>损坏赔偿(未税)</t>
    <phoneticPr fontId="10" type="noConversion"/>
  </si>
  <si>
    <t>总折扣(未税)</t>
    <phoneticPr fontId="10" type="noConversion"/>
  </si>
  <si>
    <t>损坏赔偿总金额(未税)</t>
    <phoneticPr fontId="10" type="noConversion"/>
  </si>
  <si>
    <t>ICAM</t>
    <phoneticPr fontId="10" type="noConversion"/>
  </si>
  <si>
    <t>ICAM Email Address</t>
    <phoneticPr fontId="10" type="noConversion"/>
  </si>
  <si>
    <t>jinny.zhang@shell.com</t>
    <phoneticPr fontId="10" type="noConversion"/>
  </si>
  <si>
    <t>alice.liu@shell.com</t>
    <phoneticPr fontId="10" type="noConversion"/>
  </si>
  <si>
    <t>sara.huang@shell.com</t>
    <phoneticPr fontId="10" type="noConversion"/>
  </si>
  <si>
    <t>jerry.zhang@shell.com</t>
    <phoneticPr fontId="10" type="noConversion"/>
  </si>
  <si>
    <t>黄晓菁(壳牌项目/销售), sara.huang@shell.com</t>
    <phoneticPr fontId="10" type="noConversion"/>
  </si>
  <si>
    <t>刘英楠(壳牌项目/销售), alice.liu@shell.com</t>
    <phoneticPr fontId="10" type="noConversion"/>
  </si>
  <si>
    <t>张淑萍(壳牌项目/销售), jinny.zhang@shell.com</t>
    <phoneticPr fontId="10" type="noConversion"/>
  </si>
  <si>
    <t>SHIPTO ID(成本中心)</t>
    <phoneticPr fontId="10" type="noConversion"/>
  </si>
  <si>
    <t>SHIPTO NAME(成本中心)</t>
    <phoneticPr fontId="10" type="noConversion"/>
  </si>
  <si>
    <t>12810872-东风日产发动机分公司（广州）</t>
    <phoneticPr fontId="10" type="noConversion"/>
  </si>
  <si>
    <t>浙江远景汽配有限公司慈溪发动机厂-12845010</t>
  </si>
  <si>
    <t>无锡迪贸工贸有限责任公司</t>
  </si>
  <si>
    <t>温州亚润贸易有限公司</t>
    <phoneticPr fontId="10" type="noConversion"/>
  </si>
  <si>
    <t>温州亚润贸易有限公司(金华仓)</t>
  </si>
  <si>
    <r>
      <t>超期已结天数</t>
    </r>
    <r>
      <rPr>
        <b/>
        <sz val="11"/>
        <color rgb="FFFF0000"/>
        <rFont val="微软雅黑"/>
        <family val="2"/>
        <charset val="134"/>
      </rPr>
      <t>(j)</t>
    </r>
    <r>
      <rPr>
        <b/>
        <sz val="11"/>
        <color rgb="FF000000"/>
        <rFont val="微软雅黑"/>
        <family val="2"/>
        <charset val="134"/>
      </rPr>
      <t xml:space="preserve">
SETTLED
OVERDUE DAYS</t>
    </r>
    <phoneticPr fontId="10" type="noConversion"/>
  </si>
  <si>
    <t>h=f-g-j</t>
    <phoneticPr fontId="10" type="noConversion"/>
  </si>
  <si>
    <t>如果外仓发货未扫码，则 f=b-i+1
   否则，如果已回收，则 f=b-a+1
       否则 f=账单截止日期-a+1</t>
    <phoneticPr fontId="10" type="noConversion"/>
  </si>
  <si>
    <t>LOB</t>
    <phoneticPr fontId="10" type="noConversion"/>
  </si>
  <si>
    <t>无锡迪贸工贸有限责任公司</t>
    <phoneticPr fontId="10" type="noConversion"/>
  </si>
  <si>
    <t>OEM</t>
    <phoneticPr fontId="10" type="noConversion"/>
  </si>
  <si>
    <t>B2B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</si>
</sst>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_ "/>
    <numFmt numFmtId="178" formatCode="0_);\(0\)"/>
    <numFmt numFmtId="179" formatCode="0.00_ "/>
    <numFmt numFmtId="180" formatCode="yyyy\-mm\-dd;@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Calibri"/>
      <family val="2"/>
    </font>
    <font>
      <b/>
      <sz val="11"/>
      <color rgb="FF00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177" fontId="11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0" fillId="0" borderId="0" xfId="0" applyNumberFormat="1">
      <alignment vertical="center"/>
    </xf>
    <xf numFmtId="0" fontId="11" fillId="0" borderId="1" xfId="0" applyFont="1" applyBorder="1">
      <alignment vertical="center"/>
    </xf>
    <xf numFmtId="177" fontId="11" fillId="0" borderId="1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0" fontId="12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8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80" fontId="11" fillId="0" borderId="1" xfId="0" applyNumberFormat="1" applyFont="1" applyBorder="1" applyAlignment="1">
      <alignment horizontal="left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80" fontId="1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80" fontId="8" fillId="0" borderId="1" xfId="0" quotePrefix="1" applyNumberFormat="1" applyFont="1" applyBorder="1" applyAlignment="1">
      <alignment horizontal="center" vertical="center" wrapText="1"/>
    </xf>
    <xf numFmtId="180" fontId="11" fillId="0" borderId="1" xfId="0" quotePrefix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left" vertical="center" wrapText="1"/>
    </xf>
    <xf numFmtId="180" fontId="7" fillId="0" borderId="1" xfId="0" quotePrefix="1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180" fontId="11" fillId="0" borderId="0" xfId="0" applyNumberFormat="1" applyFont="1" applyBorder="1" applyAlignment="1">
      <alignment horizontal="left" vertical="center"/>
    </xf>
    <xf numFmtId="177" fontId="11" fillId="0" borderId="0" xfId="0" applyNumberFormat="1" applyFont="1" applyBorder="1">
      <alignment vertical="center"/>
    </xf>
    <xf numFmtId="176" fontId="11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B987-677E-4A73-91A5-E8FA0DA13862}">
  <dimension ref="A1:K13"/>
  <sheetViews>
    <sheetView tabSelected="1" zoomScale="90" zoomScaleNormal="90" workbookViewId="0"/>
  </sheetViews>
  <sheetFormatPr defaultColWidth="9" defaultRowHeight="16.5" x14ac:dyDescent="0.2"/>
  <cols>
    <col min="1" max="1" width="19.5" style="2" bestFit="1" customWidth="1"/>
    <col min="2" max="2" width="29.625" style="1" bestFit="1" customWidth="1"/>
    <col min="3" max="3" width="29.625" style="1" customWidth="1"/>
    <col min="4" max="4" width="22.125" style="1" customWidth="1"/>
    <col min="5" max="5" width="18.875" style="1" bestFit="1" customWidth="1"/>
    <col min="6" max="6" width="17" style="2" bestFit="1" customWidth="1"/>
    <col min="7" max="7" width="17" style="1" bestFit="1" customWidth="1"/>
    <col min="8" max="8" width="17" style="1" customWidth="1"/>
    <col min="9" max="9" width="10.75" style="1" bestFit="1" customWidth="1"/>
    <col min="10" max="10" width="19.125" style="1" bestFit="1" customWidth="1"/>
    <col min="11" max="11" width="56" style="1" customWidth="1"/>
    <col min="12" max="16384" width="9" style="1"/>
  </cols>
  <sheetData>
    <row r="1" spans="1:11" ht="20.100000000000001" customHeight="1" x14ac:dyDescent="0.2">
      <c r="A1" s="4" t="s">
        <v>3</v>
      </c>
      <c r="B1" s="15" t="s">
        <v>15</v>
      </c>
      <c r="C1" s="62"/>
      <c r="F1" s="1"/>
    </row>
    <row r="2" spans="1:11" ht="20.100000000000001" customHeight="1" x14ac:dyDescent="0.2">
      <c r="A2" s="4" t="s">
        <v>4</v>
      </c>
      <c r="B2" s="43">
        <v>45292</v>
      </c>
      <c r="C2" s="63"/>
      <c r="F2" s="1"/>
    </row>
    <row r="3" spans="1:11" ht="20.100000000000001" customHeight="1" x14ac:dyDescent="0.2">
      <c r="A3" s="4" t="s">
        <v>5</v>
      </c>
      <c r="B3" s="43">
        <v>45322</v>
      </c>
      <c r="C3" s="63"/>
      <c r="D3" s="74"/>
      <c r="E3" s="74"/>
      <c r="G3" s="2"/>
      <c r="H3" s="61"/>
    </row>
    <row r="4" spans="1:11" ht="20.100000000000001" customHeight="1" x14ac:dyDescent="0.2">
      <c r="A4" s="4" t="s">
        <v>0</v>
      </c>
      <c r="B4" s="16">
        <f>SUM(F10:F13)</f>
        <v>399</v>
      </c>
      <c r="C4" s="64"/>
      <c r="D4" s="20"/>
      <c r="E4" s="6"/>
    </row>
    <row r="5" spans="1:11" ht="20.100000000000001" customHeight="1" x14ac:dyDescent="0.2">
      <c r="A5" s="4" t="s">
        <v>74</v>
      </c>
      <c r="B5" s="17">
        <f>SUM(G10:G13)</f>
        <v>782.04</v>
      </c>
      <c r="C5" s="65"/>
      <c r="D5" s="21"/>
      <c r="E5" s="7"/>
      <c r="F5" s="1"/>
    </row>
    <row r="6" spans="1:11" ht="20.100000000000001" customHeight="1" x14ac:dyDescent="0.2">
      <c r="A6" s="4" t="s">
        <v>112</v>
      </c>
      <c r="B6" s="18">
        <v>2045</v>
      </c>
      <c r="C6" s="65"/>
      <c r="D6" s="21"/>
      <c r="E6" s="7"/>
      <c r="F6" s="1"/>
    </row>
    <row r="7" spans="1:11" ht="20.100000000000001" customHeight="1" x14ac:dyDescent="0.2">
      <c r="A7" s="4" t="s">
        <v>111</v>
      </c>
      <c r="B7" s="18">
        <v>0</v>
      </c>
      <c r="C7" s="65"/>
      <c r="D7" s="21"/>
      <c r="E7" s="7"/>
      <c r="F7" s="1"/>
    </row>
    <row r="8" spans="1:11" ht="20.100000000000001" customHeight="1" x14ac:dyDescent="0.2">
      <c r="A8" s="25" t="s">
        <v>79</v>
      </c>
      <c r="B8" s="17">
        <f>B5+B6-B7</f>
        <v>2827.04</v>
      </c>
      <c r="C8" s="65"/>
      <c r="D8" s="21"/>
      <c r="E8" s="7"/>
      <c r="F8" s="1"/>
    </row>
    <row r="9" spans="1:11" ht="30" x14ac:dyDescent="0.2">
      <c r="A9" s="5" t="s">
        <v>113</v>
      </c>
      <c r="B9" s="19" t="s">
        <v>114</v>
      </c>
      <c r="C9" s="19" t="s">
        <v>92</v>
      </c>
      <c r="D9" s="10" t="s">
        <v>80</v>
      </c>
      <c r="E9" s="5" t="s">
        <v>82</v>
      </c>
      <c r="F9" s="5" t="s">
        <v>0</v>
      </c>
      <c r="G9" s="5" t="s">
        <v>11</v>
      </c>
      <c r="H9" s="5" t="s">
        <v>110</v>
      </c>
      <c r="I9" s="5" t="s">
        <v>81</v>
      </c>
      <c r="J9" s="5" t="s">
        <v>79</v>
      </c>
      <c r="K9" s="4" t="s">
        <v>13</v>
      </c>
    </row>
    <row r="10" spans="1:11" x14ac:dyDescent="0.2">
      <c r="A10" s="15" t="s">
        <v>16</v>
      </c>
      <c r="B10" s="71" t="s">
        <v>115</v>
      </c>
      <c r="C10" s="66" t="s">
        <v>93</v>
      </c>
      <c r="D10" s="22">
        <v>104</v>
      </c>
      <c r="E10" s="31" t="s">
        <v>48</v>
      </c>
      <c r="F10" s="58">
        <f>105-59</f>
        <v>46</v>
      </c>
      <c r="G10" s="9">
        <f>1.96*F10</f>
        <v>90.16</v>
      </c>
      <c r="H10" s="9">
        <v>2045</v>
      </c>
      <c r="I10" s="9">
        <v>0</v>
      </c>
      <c r="J10" s="9">
        <f>G10+H10-I10</f>
        <v>2135.16</v>
      </c>
      <c r="K10" s="29" t="s">
        <v>14</v>
      </c>
    </row>
    <row r="11" spans="1:11" ht="17.100000000000001" customHeight="1" x14ac:dyDescent="0.2">
      <c r="A11" s="15" t="s">
        <v>25</v>
      </c>
      <c r="B11" s="71" t="s">
        <v>116</v>
      </c>
      <c r="C11" s="66" t="s">
        <v>93</v>
      </c>
      <c r="D11" s="22">
        <v>43</v>
      </c>
      <c r="E11" s="31" t="s">
        <v>48</v>
      </c>
      <c r="F11" s="8">
        <f>270-28</f>
        <v>242</v>
      </c>
      <c r="G11" s="9">
        <f t="shared" ref="G11:G13" si="0">1.96*F11</f>
        <v>474.32</v>
      </c>
      <c r="H11" s="9">
        <v>0</v>
      </c>
      <c r="I11" s="9">
        <v>0</v>
      </c>
      <c r="J11" s="9">
        <f t="shared" ref="J11:J13" si="1">G11+H11-I11</f>
        <v>474.32</v>
      </c>
      <c r="K11" s="29"/>
    </row>
    <row r="12" spans="1:11" ht="17.100000000000001" customHeight="1" x14ac:dyDescent="0.2">
      <c r="A12" s="15" t="s">
        <v>17</v>
      </c>
      <c r="B12" s="71" t="s">
        <v>117</v>
      </c>
      <c r="C12" s="66" t="s">
        <v>94</v>
      </c>
      <c r="D12" s="22">
        <v>0</v>
      </c>
      <c r="E12" s="31" t="s">
        <v>48</v>
      </c>
      <c r="F12" s="8">
        <f>135-24</f>
        <v>111</v>
      </c>
      <c r="G12" s="9">
        <f t="shared" si="0"/>
        <v>217.56</v>
      </c>
      <c r="H12" s="9">
        <v>0</v>
      </c>
      <c r="I12" s="9">
        <v>0</v>
      </c>
      <c r="J12" s="9">
        <f t="shared" si="1"/>
        <v>217.56</v>
      </c>
      <c r="K12" s="29"/>
    </row>
    <row r="13" spans="1:11" ht="17.100000000000001" customHeight="1" x14ac:dyDescent="0.2">
      <c r="A13" s="15" t="s">
        <v>26</v>
      </c>
      <c r="B13" s="71" t="s">
        <v>118</v>
      </c>
      <c r="C13" s="66" t="s">
        <v>95</v>
      </c>
      <c r="D13" s="22">
        <v>0</v>
      </c>
      <c r="E13" s="8"/>
      <c r="F13" s="8">
        <v>0</v>
      </c>
      <c r="G13" s="9">
        <f t="shared" si="0"/>
        <v>0</v>
      </c>
      <c r="H13" s="9">
        <v>0</v>
      </c>
      <c r="I13" s="9">
        <v>0</v>
      </c>
      <c r="J13" s="9">
        <f t="shared" si="1"/>
        <v>0</v>
      </c>
      <c r="K13" s="29"/>
    </row>
  </sheetData>
  <mergeCells count="1">
    <mergeCell ref="D3:E3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4D7C-D268-4392-9861-589997C789C7}">
  <dimension ref="A1:T21"/>
  <sheetViews>
    <sheetView zoomScale="90" zoomScaleNormal="90" workbookViewId="0">
      <selection activeCell="J25" sqref="J25"/>
    </sheetView>
  </sheetViews>
  <sheetFormatPr defaultColWidth="9" defaultRowHeight="14.25" x14ac:dyDescent="0.2"/>
  <cols>
    <col min="1" max="1" width="8.625" customWidth="1"/>
    <col min="2" max="2" width="41.25" style="38" bestFit="1" customWidth="1"/>
    <col min="3" max="3" width="30.625" style="38" customWidth="1"/>
    <col min="4" max="4" width="10.875" bestFit="1" customWidth="1"/>
    <col min="5" max="5" width="20.625" customWidth="1"/>
    <col min="6" max="6" width="40.625" customWidth="1"/>
    <col min="7" max="7" width="5.5" bestFit="1" customWidth="1"/>
    <col min="8" max="8" width="17.875" customWidth="1"/>
    <col min="9" max="9" width="12" bestFit="1" customWidth="1"/>
    <col min="10" max="10" width="15.625" style="14" customWidth="1"/>
    <col min="11" max="11" width="44.875" bestFit="1" customWidth="1"/>
    <col min="12" max="12" width="20.75" customWidth="1"/>
    <col min="13" max="13" width="31.375" bestFit="1" customWidth="1"/>
    <col min="14" max="14" width="16.625" bestFit="1" customWidth="1"/>
    <col min="15" max="15" width="42" bestFit="1" customWidth="1"/>
    <col min="16" max="16" width="20.125" style="23" bestFit="1" customWidth="1"/>
    <col min="17" max="17" width="20.125" style="23" customWidth="1"/>
    <col min="18" max="18" width="17.625" bestFit="1" customWidth="1"/>
    <col min="19" max="20" width="15.625" customWidth="1"/>
  </cols>
  <sheetData>
    <row r="1" spans="1:20" ht="49.5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3" t="s">
        <v>131</v>
      </c>
      <c r="P1" s="30"/>
      <c r="Q1" s="30"/>
      <c r="R1" s="72" t="s">
        <v>130</v>
      </c>
      <c r="S1" s="76"/>
      <c r="T1" s="75"/>
    </row>
    <row r="2" spans="1:20" s="3" customFormat="1" ht="45" x14ac:dyDescent="0.2">
      <c r="A2" s="26" t="s">
        <v>1</v>
      </c>
      <c r="B2" s="26" t="s">
        <v>113</v>
      </c>
      <c r="C2" s="26" t="s">
        <v>92</v>
      </c>
      <c r="D2" s="26" t="s">
        <v>73</v>
      </c>
      <c r="E2" s="26" t="s">
        <v>122</v>
      </c>
      <c r="F2" s="26" t="s">
        <v>123</v>
      </c>
      <c r="G2" s="26" t="s">
        <v>132</v>
      </c>
      <c r="H2" s="27" t="s">
        <v>6</v>
      </c>
      <c r="I2" s="27" t="s">
        <v>85</v>
      </c>
      <c r="J2" s="28" t="s">
        <v>86</v>
      </c>
      <c r="K2" s="27" t="s">
        <v>7</v>
      </c>
      <c r="L2" s="27" t="s">
        <v>87</v>
      </c>
      <c r="M2" s="27" t="s">
        <v>88</v>
      </c>
      <c r="N2" s="27" t="s">
        <v>8</v>
      </c>
      <c r="O2" s="27" t="s">
        <v>9</v>
      </c>
      <c r="P2" s="27" t="s">
        <v>12</v>
      </c>
      <c r="Q2" s="27" t="s">
        <v>129</v>
      </c>
      <c r="R2" s="27" t="s">
        <v>10</v>
      </c>
      <c r="S2" s="27" t="s">
        <v>2</v>
      </c>
      <c r="T2" s="27" t="s">
        <v>90</v>
      </c>
    </row>
    <row r="3" spans="1:20" ht="18" customHeight="1" x14ac:dyDescent="0.2">
      <c r="A3" s="11">
        <v>1</v>
      </c>
      <c r="B3" s="70" t="s">
        <v>119</v>
      </c>
      <c r="C3" s="66" t="s">
        <v>94</v>
      </c>
      <c r="D3" s="13">
        <v>12089498</v>
      </c>
      <c r="E3" s="13">
        <v>12789320</v>
      </c>
      <c r="F3" s="77" t="s">
        <v>133</v>
      </c>
      <c r="G3" s="77" t="s">
        <v>134</v>
      </c>
      <c r="H3" s="45" t="s">
        <v>77</v>
      </c>
      <c r="I3" s="11" t="s">
        <v>18</v>
      </c>
      <c r="J3" s="47">
        <v>44993</v>
      </c>
      <c r="K3" s="44" t="s">
        <v>76</v>
      </c>
      <c r="L3" s="13"/>
      <c r="M3" s="13"/>
      <c r="N3" s="12" t="s">
        <v>20</v>
      </c>
      <c r="O3" s="51">
        <f t="shared" ref="O3:O10" si="0">N3-J3</f>
        <v>57</v>
      </c>
      <c r="P3" s="11">
        <v>40</v>
      </c>
      <c r="Q3" s="11"/>
      <c r="R3" s="11">
        <f>O3-P3</f>
        <v>17</v>
      </c>
      <c r="S3" s="24">
        <v>1.96</v>
      </c>
      <c r="T3" s="24">
        <f>S3*R3</f>
        <v>33.32</v>
      </c>
    </row>
    <row r="4" spans="1:20" ht="18" customHeight="1" x14ac:dyDescent="0.2">
      <c r="A4" s="11">
        <v>2</v>
      </c>
      <c r="B4" s="70" t="s">
        <v>119</v>
      </c>
      <c r="C4" s="66" t="s">
        <v>94</v>
      </c>
      <c r="D4" s="13">
        <v>12089498</v>
      </c>
      <c r="E4" s="13">
        <v>12789320</v>
      </c>
      <c r="F4" s="70" t="s">
        <v>126</v>
      </c>
      <c r="G4" s="77" t="s">
        <v>134</v>
      </c>
      <c r="H4" s="11" t="s">
        <v>21</v>
      </c>
      <c r="I4" s="11" t="s">
        <v>18</v>
      </c>
      <c r="J4" s="47">
        <v>44993</v>
      </c>
      <c r="K4" s="13" t="s">
        <v>19</v>
      </c>
      <c r="L4" s="13"/>
      <c r="M4" s="13"/>
      <c r="N4" s="12" t="s">
        <v>20</v>
      </c>
      <c r="O4" s="51">
        <f t="shared" si="0"/>
        <v>57</v>
      </c>
      <c r="P4" s="11">
        <v>40</v>
      </c>
      <c r="Q4" s="11"/>
      <c r="R4" s="11">
        <f t="shared" ref="R4:R20" si="1">O4-P4</f>
        <v>17</v>
      </c>
      <c r="S4" s="24">
        <v>1.96</v>
      </c>
      <c r="T4" s="24">
        <f t="shared" ref="T4:T20" si="2">S4*R4</f>
        <v>33.32</v>
      </c>
    </row>
    <row r="5" spans="1:20" ht="18" customHeight="1" x14ac:dyDescent="0.2">
      <c r="A5" s="11">
        <v>3</v>
      </c>
      <c r="B5" s="70" t="s">
        <v>119</v>
      </c>
      <c r="C5" s="66" t="s">
        <v>94</v>
      </c>
      <c r="D5" s="13">
        <v>12089498</v>
      </c>
      <c r="E5" s="13">
        <v>12789320</v>
      </c>
      <c r="F5" s="70" t="s">
        <v>126</v>
      </c>
      <c r="G5" s="77" t="s">
        <v>134</v>
      </c>
      <c r="H5" s="11" t="s">
        <v>22</v>
      </c>
      <c r="I5" s="11" t="s">
        <v>18</v>
      </c>
      <c r="J5" s="47">
        <v>44993</v>
      </c>
      <c r="K5" s="13" t="s">
        <v>19</v>
      </c>
      <c r="L5" s="13"/>
      <c r="M5" s="13"/>
      <c r="N5" s="12" t="s">
        <v>20</v>
      </c>
      <c r="O5" s="51">
        <f t="shared" si="0"/>
        <v>57</v>
      </c>
      <c r="P5" s="11">
        <v>40</v>
      </c>
      <c r="Q5" s="11"/>
      <c r="R5" s="11">
        <f t="shared" si="1"/>
        <v>17</v>
      </c>
      <c r="S5" s="24">
        <v>1.96</v>
      </c>
      <c r="T5" s="24">
        <f t="shared" si="2"/>
        <v>33.32</v>
      </c>
    </row>
    <row r="6" spans="1:20" ht="18" customHeight="1" x14ac:dyDescent="0.2">
      <c r="A6" s="11">
        <v>4</v>
      </c>
      <c r="B6" s="70" t="s">
        <v>119</v>
      </c>
      <c r="C6" s="66" t="s">
        <v>94</v>
      </c>
      <c r="D6" s="13">
        <v>12089498</v>
      </c>
      <c r="E6" s="13">
        <v>12789320</v>
      </c>
      <c r="F6" s="70" t="s">
        <v>126</v>
      </c>
      <c r="G6" s="77" t="s">
        <v>134</v>
      </c>
      <c r="H6" s="11" t="s">
        <v>23</v>
      </c>
      <c r="I6" s="11" t="s">
        <v>18</v>
      </c>
      <c r="J6" s="47">
        <v>44993</v>
      </c>
      <c r="K6" s="13" t="s">
        <v>19</v>
      </c>
      <c r="L6" s="13"/>
      <c r="M6" s="13"/>
      <c r="N6" s="12" t="s">
        <v>20</v>
      </c>
      <c r="O6" s="51">
        <f t="shared" si="0"/>
        <v>57</v>
      </c>
      <c r="P6" s="11">
        <v>40</v>
      </c>
      <c r="Q6" s="11"/>
      <c r="R6" s="11">
        <f t="shared" si="1"/>
        <v>17</v>
      </c>
      <c r="S6" s="24">
        <v>1.96</v>
      </c>
      <c r="T6" s="24">
        <f t="shared" si="2"/>
        <v>33.32</v>
      </c>
    </row>
    <row r="7" spans="1:20" ht="18" customHeight="1" x14ac:dyDescent="0.2">
      <c r="A7" s="11">
        <v>5</v>
      </c>
      <c r="B7" s="70" t="s">
        <v>119</v>
      </c>
      <c r="C7" s="66" t="s">
        <v>94</v>
      </c>
      <c r="D7" s="13">
        <v>12089498</v>
      </c>
      <c r="E7" s="13">
        <v>12789320</v>
      </c>
      <c r="F7" s="70" t="s">
        <v>126</v>
      </c>
      <c r="G7" s="77" t="s">
        <v>134</v>
      </c>
      <c r="H7" s="11" t="s">
        <v>24</v>
      </c>
      <c r="I7" s="11" t="s">
        <v>18</v>
      </c>
      <c r="J7" s="47">
        <v>44993</v>
      </c>
      <c r="K7" s="13" t="s">
        <v>19</v>
      </c>
      <c r="L7" s="13"/>
      <c r="M7" s="13"/>
      <c r="N7" s="12" t="s">
        <v>20</v>
      </c>
      <c r="O7" s="51">
        <f t="shared" si="0"/>
        <v>57</v>
      </c>
      <c r="P7" s="11">
        <v>40</v>
      </c>
      <c r="Q7" s="11"/>
      <c r="R7" s="11">
        <f t="shared" si="1"/>
        <v>17</v>
      </c>
      <c r="S7" s="24">
        <v>1.96</v>
      </c>
      <c r="T7" s="24">
        <f t="shared" si="2"/>
        <v>33.32</v>
      </c>
    </row>
    <row r="8" spans="1:20" s="49" customFormat="1" ht="18" customHeight="1" x14ac:dyDescent="0.2">
      <c r="A8" s="51">
        <v>1</v>
      </c>
      <c r="B8" s="70" t="s">
        <v>120</v>
      </c>
      <c r="C8" s="66" t="s">
        <v>93</v>
      </c>
      <c r="D8" s="50">
        <v>12690349</v>
      </c>
      <c r="E8" s="50">
        <v>12690397</v>
      </c>
      <c r="F8" s="70" t="s">
        <v>127</v>
      </c>
      <c r="G8" s="77" t="s">
        <v>135</v>
      </c>
      <c r="H8" s="51" t="s">
        <v>27</v>
      </c>
      <c r="I8" s="51" t="s">
        <v>28</v>
      </c>
      <c r="J8" s="54">
        <v>45206</v>
      </c>
      <c r="K8" s="50" t="s">
        <v>29</v>
      </c>
      <c r="L8" s="50"/>
      <c r="M8" s="50"/>
      <c r="N8" s="55">
        <v>45261</v>
      </c>
      <c r="O8" s="51">
        <f t="shared" si="0"/>
        <v>55</v>
      </c>
      <c r="P8" s="51">
        <v>40</v>
      </c>
      <c r="Q8" s="51"/>
      <c r="R8" s="11">
        <f t="shared" si="1"/>
        <v>15</v>
      </c>
      <c r="S8" s="56">
        <v>1.96</v>
      </c>
      <c r="T8" s="56">
        <f t="shared" si="2"/>
        <v>29.4</v>
      </c>
    </row>
    <row r="9" spans="1:20" s="49" customFormat="1" ht="18" customHeight="1" x14ac:dyDescent="0.2">
      <c r="A9" s="51">
        <v>2</v>
      </c>
      <c r="B9" s="70" t="s">
        <v>120</v>
      </c>
      <c r="C9" s="66" t="s">
        <v>93</v>
      </c>
      <c r="D9" s="50">
        <v>12690349</v>
      </c>
      <c r="E9" s="50">
        <v>12690397</v>
      </c>
      <c r="F9" s="70" t="s">
        <v>127</v>
      </c>
      <c r="G9" s="77" t="s">
        <v>135</v>
      </c>
      <c r="H9" s="51" t="s">
        <v>30</v>
      </c>
      <c r="I9" s="51" t="s">
        <v>28</v>
      </c>
      <c r="J9" s="54">
        <v>45206</v>
      </c>
      <c r="K9" s="50" t="s">
        <v>29</v>
      </c>
      <c r="L9" s="50"/>
      <c r="M9" s="50"/>
      <c r="N9" s="55">
        <v>45261</v>
      </c>
      <c r="O9" s="51">
        <f t="shared" si="0"/>
        <v>55</v>
      </c>
      <c r="P9" s="51">
        <v>40</v>
      </c>
      <c r="Q9" s="51"/>
      <c r="R9" s="11">
        <f t="shared" si="1"/>
        <v>15</v>
      </c>
      <c r="S9" s="56">
        <v>1.96</v>
      </c>
      <c r="T9" s="56">
        <f t="shared" si="2"/>
        <v>29.4</v>
      </c>
    </row>
    <row r="10" spans="1:20" s="49" customFormat="1" ht="18" customHeight="1" x14ac:dyDescent="0.2">
      <c r="A10" s="51">
        <v>3</v>
      </c>
      <c r="B10" s="70" t="s">
        <v>120</v>
      </c>
      <c r="C10" s="66" t="s">
        <v>93</v>
      </c>
      <c r="D10" s="50">
        <v>12690349</v>
      </c>
      <c r="E10" s="50">
        <v>12690397</v>
      </c>
      <c r="F10" s="70" t="s">
        <v>127</v>
      </c>
      <c r="G10" s="77" t="s">
        <v>135</v>
      </c>
      <c r="H10" s="51" t="s">
        <v>31</v>
      </c>
      <c r="I10" s="51" t="s">
        <v>28</v>
      </c>
      <c r="J10" s="54">
        <v>45206</v>
      </c>
      <c r="K10" s="50" t="s">
        <v>29</v>
      </c>
      <c r="L10" s="50"/>
      <c r="M10" s="50"/>
      <c r="N10" s="55">
        <v>45261</v>
      </c>
      <c r="O10" s="51">
        <f t="shared" si="0"/>
        <v>55</v>
      </c>
      <c r="P10" s="51">
        <v>40</v>
      </c>
      <c r="Q10" s="51"/>
      <c r="R10" s="11">
        <f t="shared" si="1"/>
        <v>15</v>
      </c>
      <c r="S10" s="56">
        <v>1.96</v>
      </c>
      <c r="T10" s="56">
        <f t="shared" si="2"/>
        <v>29.4</v>
      </c>
    </row>
    <row r="11" spans="1:20" s="49" customFormat="1" ht="18" customHeight="1" x14ac:dyDescent="0.2">
      <c r="A11" s="51">
        <v>4</v>
      </c>
      <c r="B11" s="70" t="s">
        <v>120</v>
      </c>
      <c r="C11" s="66" t="s">
        <v>93</v>
      </c>
      <c r="D11" s="50">
        <v>12089555</v>
      </c>
      <c r="E11" s="50">
        <v>12794977</v>
      </c>
      <c r="F11" s="70" t="s">
        <v>127</v>
      </c>
      <c r="G11" s="77" t="s">
        <v>135</v>
      </c>
      <c r="H11" s="51" t="s">
        <v>32</v>
      </c>
      <c r="I11" s="51" t="s">
        <v>33</v>
      </c>
      <c r="J11" s="54">
        <v>45212</v>
      </c>
      <c r="K11" s="50" t="s">
        <v>34</v>
      </c>
      <c r="L11" s="50"/>
      <c r="M11" s="50"/>
      <c r="N11" s="55">
        <v>45306</v>
      </c>
      <c r="O11" s="51">
        <f>N11-J11</f>
        <v>94</v>
      </c>
      <c r="P11" s="51">
        <v>40</v>
      </c>
      <c r="Q11" s="51"/>
      <c r="R11" s="11">
        <f t="shared" si="1"/>
        <v>54</v>
      </c>
      <c r="S11" s="56">
        <v>1.96</v>
      </c>
      <c r="T11" s="56">
        <f t="shared" si="2"/>
        <v>105.84</v>
      </c>
    </row>
    <row r="12" spans="1:20" s="49" customFormat="1" ht="18" customHeight="1" x14ac:dyDescent="0.2">
      <c r="A12" s="51">
        <v>5</v>
      </c>
      <c r="B12" s="70" t="s">
        <v>120</v>
      </c>
      <c r="C12" s="66" t="s">
        <v>93</v>
      </c>
      <c r="D12" s="50">
        <v>12089555</v>
      </c>
      <c r="E12" s="50">
        <v>12794977</v>
      </c>
      <c r="F12" s="70" t="s">
        <v>127</v>
      </c>
      <c r="G12" s="77" t="s">
        <v>135</v>
      </c>
      <c r="H12" s="51" t="s">
        <v>35</v>
      </c>
      <c r="I12" s="51" t="s">
        <v>33</v>
      </c>
      <c r="J12" s="54">
        <v>45212</v>
      </c>
      <c r="K12" s="50" t="s">
        <v>34</v>
      </c>
      <c r="L12" s="50"/>
      <c r="M12" s="50"/>
      <c r="N12" s="55">
        <v>45306</v>
      </c>
      <c r="O12" s="51">
        <f>N12-J12</f>
        <v>94</v>
      </c>
      <c r="P12" s="51">
        <v>40</v>
      </c>
      <c r="Q12" s="51"/>
      <c r="R12" s="11">
        <f t="shared" si="1"/>
        <v>54</v>
      </c>
      <c r="S12" s="56">
        <v>1.96</v>
      </c>
      <c r="T12" s="56">
        <f t="shared" si="2"/>
        <v>105.84</v>
      </c>
    </row>
    <row r="13" spans="1:20" s="49" customFormat="1" ht="18" customHeight="1" x14ac:dyDescent="0.2">
      <c r="A13" s="51">
        <v>6</v>
      </c>
      <c r="B13" s="70" t="s">
        <v>120</v>
      </c>
      <c r="C13" s="66" t="s">
        <v>93</v>
      </c>
      <c r="D13" s="50" t="s">
        <v>83</v>
      </c>
      <c r="E13" s="50">
        <v>12845010</v>
      </c>
      <c r="F13" s="13" t="s">
        <v>125</v>
      </c>
      <c r="G13" s="77" t="s">
        <v>134</v>
      </c>
      <c r="H13" s="51" t="s">
        <v>36</v>
      </c>
      <c r="I13" s="50" t="s">
        <v>83</v>
      </c>
      <c r="J13" s="50" t="s">
        <v>83</v>
      </c>
      <c r="K13" s="50" t="s">
        <v>84</v>
      </c>
      <c r="L13" s="57">
        <v>45170</v>
      </c>
      <c r="M13" s="50" t="s">
        <v>89</v>
      </c>
      <c r="N13" s="55">
        <v>45247</v>
      </c>
      <c r="O13" s="51">
        <f>N13-L13+1</f>
        <v>78</v>
      </c>
      <c r="P13" s="51">
        <v>60</v>
      </c>
      <c r="Q13" s="51"/>
      <c r="R13" s="11">
        <f t="shared" si="1"/>
        <v>18</v>
      </c>
      <c r="S13" s="56">
        <v>1.96</v>
      </c>
      <c r="T13" s="56">
        <f t="shared" si="2"/>
        <v>35.28</v>
      </c>
    </row>
    <row r="14" spans="1:20" s="49" customFormat="1" ht="18" customHeight="1" x14ac:dyDescent="0.2">
      <c r="A14" s="51">
        <v>7</v>
      </c>
      <c r="B14" s="70" t="s">
        <v>120</v>
      </c>
      <c r="C14" s="66" t="s">
        <v>93</v>
      </c>
      <c r="D14" s="50" t="s">
        <v>83</v>
      </c>
      <c r="E14" s="50">
        <v>12845010</v>
      </c>
      <c r="F14" s="13" t="s">
        <v>125</v>
      </c>
      <c r="G14" s="77" t="s">
        <v>134</v>
      </c>
      <c r="H14" s="51" t="s">
        <v>37</v>
      </c>
      <c r="I14" s="50" t="s">
        <v>83</v>
      </c>
      <c r="J14" s="50" t="s">
        <v>83</v>
      </c>
      <c r="K14" s="50" t="s">
        <v>84</v>
      </c>
      <c r="L14" s="57">
        <v>45170</v>
      </c>
      <c r="M14" s="50" t="s">
        <v>89</v>
      </c>
      <c r="N14" s="55">
        <v>45247</v>
      </c>
      <c r="O14" s="51">
        <f t="shared" ref="O14:O16" si="3">N14-L14+1</f>
        <v>78</v>
      </c>
      <c r="P14" s="51">
        <v>60</v>
      </c>
      <c r="Q14" s="51"/>
      <c r="R14" s="11">
        <f t="shared" si="1"/>
        <v>18</v>
      </c>
      <c r="S14" s="56">
        <v>1.96</v>
      </c>
      <c r="T14" s="56">
        <f t="shared" si="2"/>
        <v>35.28</v>
      </c>
    </row>
    <row r="15" spans="1:20" s="49" customFormat="1" ht="18" customHeight="1" x14ac:dyDescent="0.2">
      <c r="A15" s="51">
        <v>8</v>
      </c>
      <c r="B15" s="70" t="s">
        <v>120</v>
      </c>
      <c r="C15" s="66" t="s">
        <v>93</v>
      </c>
      <c r="D15" s="50" t="s">
        <v>83</v>
      </c>
      <c r="E15" s="50">
        <v>12845010</v>
      </c>
      <c r="F15" s="13" t="s">
        <v>125</v>
      </c>
      <c r="G15" s="77" t="s">
        <v>134</v>
      </c>
      <c r="H15" s="51" t="s">
        <v>38</v>
      </c>
      <c r="I15" s="50" t="s">
        <v>83</v>
      </c>
      <c r="J15" s="50" t="s">
        <v>83</v>
      </c>
      <c r="K15" s="50" t="s">
        <v>84</v>
      </c>
      <c r="L15" s="57">
        <v>45170</v>
      </c>
      <c r="M15" s="50" t="s">
        <v>89</v>
      </c>
      <c r="N15" s="55">
        <v>45247</v>
      </c>
      <c r="O15" s="51">
        <f t="shared" si="3"/>
        <v>78</v>
      </c>
      <c r="P15" s="51">
        <v>60</v>
      </c>
      <c r="Q15" s="51"/>
      <c r="R15" s="11">
        <f t="shared" si="1"/>
        <v>18</v>
      </c>
      <c r="S15" s="56">
        <v>1.96</v>
      </c>
      <c r="T15" s="56">
        <f t="shared" si="2"/>
        <v>35.28</v>
      </c>
    </row>
    <row r="16" spans="1:20" s="49" customFormat="1" ht="18" customHeight="1" x14ac:dyDescent="0.2">
      <c r="A16" s="51">
        <v>9</v>
      </c>
      <c r="B16" s="70" t="s">
        <v>120</v>
      </c>
      <c r="C16" s="66" t="s">
        <v>93</v>
      </c>
      <c r="D16" s="50" t="s">
        <v>83</v>
      </c>
      <c r="E16" s="50">
        <v>12845010</v>
      </c>
      <c r="F16" s="13" t="s">
        <v>125</v>
      </c>
      <c r="G16" s="77" t="s">
        <v>134</v>
      </c>
      <c r="H16" s="51" t="s">
        <v>39</v>
      </c>
      <c r="I16" s="50" t="s">
        <v>83</v>
      </c>
      <c r="J16" s="50" t="s">
        <v>83</v>
      </c>
      <c r="K16" s="50" t="s">
        <v>84</v>
      </c>
      <c r="L16" s="57">
        <v>45170</v>
      </c>
      <c r="M16" s="50" t="s">
        <v>89</v>
      </c>
      <c r="N16" s="55">
        <v>45247</v>
      </c>
      <c r="O16" s="51">
        <f t="shared" si="3"/>
        <v>78</v>
      </c>
      <c r="P16" s="51">
        <v>60</v>
      </c>
      <c r="Q16" s="51"/>
      <c r="R16" s="11">
        <f t="shared" si="1"/>
        <v>18</v>
      </c>
      <c r="S16" s="56">
        <v>1.96</v>
      </c>
      <c r="T16" s="56">
        <f t="shared" si="2"/>
        <v>35.28</v>
      </c>
    </row>
    <row r="17" spans="1:20" ht="18" customHeight="1" x14ac:dyDescent="0.2">
      <c r="A17" s="11">
        <v>1</v>
      </c>
      <c r="B17" s="70" t="s">
        <v>121</v>
      </c>
      <c r="C17" s="66" t="s">
        <v>93</v>
      </c>
      <c r="D17" s="13">
        <v>12090521</v>
      </c>
      <c r="E17" s="13">
        <v>12810872</v>
      </c>
      <c r="F17" s="70" t="s">
        <v>128</v>
      </c>
      <c r="G17" s="77" t="s">
        <v>135</v>
      </c>
      <c r="H17" s="11" t="s">
        <v>40</v>
      </c>
      <c r="I17" s="11" t="s">
        <v>41</v>
      </c>
      <c r="J17" s="46">
        <v>45209</v>
      </c>
      <c r="K17" s="70" t="s">
        <v>124</v>
      </c>
      <c r="L17" s="13"/>
      <c r="M17" s="13"/>
      <c r="N17" s="40">
        <v>45291</v>
      </c>
      <c r="O17" s="51">
        <f t="shared" ref="O17:O20" si="4">N17-J17</f>
        <v>82</v>
      </c>
      <c r="P17" s="11">
        <v>40</v>
      </c>
      <c r="Q17" s="11"/>
      <c r="R17" s="11">
        <f t="shared" si="1"/>
        <v>42</v>
      </c>
      <c r="S17" s="24">
        <v>1.96</v>
      </c>
      <c r="T17" s="24">
        <f t="shared" si="2"/>
        <v>82.32</v>
      </c>
    </row>
    <row r="18" spans="1:20" ht="18" customHeight="1" x14ac:dyDescent="0.2">
      <c r="A18" s="11">
        <v>2</v>
      </c>
      <c r="B18" s="70" t="s">
        <v>121</v>
      </c>
      <c r="C18" s="66" t="s">
        <v>93</v>
      </c>
      <c r="D18" s="13">
        <v>12090521</v>
      </c>
      <c r="E18" s="13">
        <v>12810872</v>
      </c>
      <c r="F18" s="70" t="s">
        <v>128</v>
      </c>
      <c r="G18" s="77" t="s">
        <v>135</v>
      </c>
      <c r="H18" s="11" t="s">
        <v>45</v>
      </c>
      <c r="I18" s="11" t="s">
        <v>41</v>
      </c>
      <c r="J18" s="46">
        <v>45209</v>
      </c>
      <c r="K18" s="13" t="s">
        <v>42</v>
      </c>
      <c r="L18" s="13"/>
      <c r="M18" s="13"/>
      <c r="N18" s="40">
        <v>45291</v>
      </c>
      <c r="O18" s="51">
        <f t="shared" si="4"/>
        <v>82</v>
      </c>
      <c r="P18" s="11">
        <v>40</v>
      </c>
      <c r="Q18" s="11"/>
      <c r="R18" s="11">
        <f t="shared" si="1"/>
        <v>42</v>
      </c>
      <c r="S18" s="24">
        <v>1.96</v>
      </c>
      <c r="T18" s="24">
        <f t="shared" si="2"/>
        <v>82.32</v>
      </c>
    </row>
    <row r="19" spans="1:20" ht="18" customHeight="1" x14ac:dyDescent="0.2">
      <c r="A19" s="11">
        <v>3</v>
      </c>
      <c r="B19" s="70" t="s">
        <v>121</v>
      </c>
      <c r="C19" s="66" t="s">
        <v>93</v>
      </c>
      <c r="D19" s="13">
        <v>12090521</v>
      </c>
      <c r="E19" s="13">
        <v>12810872</v>
      </c>
      <c r="F19" s="70" t="s">
        <v>128</v>
      </c>
      <c r="G19" s="77" t="s">
        <v>135</v>
      </c>
      <c r="H19" s="11" t="s">
        <v>43</v>
      </c>
      <c r="I19" s="11" t="s">
        <v>41</v>
      </c>
      <c r="J19" s="46">
        <v>45209</v>
      </c>
      <c r="K19" s="13" t="s">
        <v>42</v>
      </c>
      <c r="L19" s="13"/>
      <c r="M19" s="13"/>
      <c r="N19" s="40">
        <v>45253</v>
      </c>
      <c r="O19" s="51">
        <f t="shared" si="4"/>
        <v>44</v>
      </c>
      <c r="P19" s="11">
        <v>40</v>
      </c>
      <c r="Q19" s="11"/>
      <c r="R19" s="11">
        <f t="shared" si="1"/>
        <v>4</v>
      </c>
      <c r="S19" s="24">
        <v>1.96</v>
      </c>
      <c r="T19" s="24">
        <f t="shared" si="2"/>
        <v>7.84</v>
      </c>
    </row>
    <row r="20" spans="1:20" ht="18" customHeight="1" x14ac:dyDescent="0.2">
      <c r="A20" s="11">
        <v>4</v>
      </c>
      <c r="B20" s="70" t="s">
        <v>121</v>
      </c>
      <c r="C20" s="66" t="s">
        <v>93</v>
      </c>
      <c r="D20" s="13">
        <v>12090521</v>
      </c>
      <c r="E20" s="13">
        <v>12810872</v>
      </c>
      <c r="F20" s="70" t="s">
        <v>128</v>
      </c>
      <c r="G20" s="77" t="s">
        <v>135</v>
      </c>
      <c r="H20" s="11" t="s">
        <v>44</v>
      </c>
      <c r="I20" s="11" t="s">
        <v>41</v>
      </c>
      <c r="J20" s="46">
        <v>45209</v>
      </c>
      <c r="K20" s="13" t="s">
        <v>42</v>
      </c>
      <c r="L20" s="13"/>
      <c r="M20" s="13"/>
      <c r="N20" s="40">
        <v>45253</v>
      </c>
      <c r="O20" s="51">
        <f t="shared" si="4"/>
        <v>44</v>
      </c>
      <c r="P20" s="11">
        <v>40</v>
      </c>
      <c r="Q20" s="11"/>
      <c r="R20" s="11">
        <f t="shared" si="1"/>
        <v>4</v>
      </c>
      <c r="S20" s="24">
        <v>1.96</v>
      </c>
      <c r="T20" s="24">
        <f t="shared" si="2"/>
        <v>7.84</v>
      </c>
    </row>
    <row r="21" spans="1:20" x14ac:dyDescent="0.2">
      <c r="T21" s="42"/>
    </row>
  </sheetData>
  <mergeCells count="2">
    <mergeCell ref="A1:N1"/>
    <mergeCell ref="S1:T1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0672-EF1D-47B1-8FA6-5ADACC15F5DA}">
  <dimension ref="A1:U21"/>
  <sheetViews>
    <sheetView topLeftCell="E1" zoomScale="90" zoomScaleNormal="90" workbookViewId="0">
      <selection activeCell="F2" sqref="F2"/>
    </sheetView>
  </sheetViews>
  <sheetFormatPr defaultColWidth="9" defaultRowHeight="14.25" x14ac:dyDescent="0.2"/>
  <cols>
    <col min="1" max="1" width="8.625" customWidth="1"/>
    <col min="2" max="2" width="41.25" bestFit="1" customWidth="1"/>
    <col min="3" max="3" width="30.625" customWidth="1"/>
    <col min="4" max="4" width="10.875" bestFit="1" customWidth="1"/>
    <col min="5" max="5" width="20.625" customWidth="1"/>
    <col min="6" max="6" width="40.625" customWidth="1"/>
    <col min="7" max="7" width="6.125" bestFit="1" customWidth="1"/>
    <col min="8" max="8" width="17.875" customWidth="1"/>
    <col min="9" max="9" width="12" bestFit="1" customWidth="1"/>
    <col min="10" max="10" width="15.625" style="14" customWidth="1"/>
    <col min="11" max="11" width="40.75" bestFit="1" customWidth="1"/>
    <col min="12" max="12" width="23.125" customWidth="1"/>
    <col min="13" max="13" width="31.375" bestFit="1" customWidth="1"/>
    <col min="14" max="14" width="16.625" bestFit="1" customWidth="1"/>
    <col min="15" max="15" width="27.75" bestFit="1" customWidth="1"/>
    <col min="16" max="16" width="21" bestFit="1" customWidth="1"/>
    <col min="17" max="17" width="20.125" style="23" bestFit="1" customWidth="1"/>
    <col min="18" max="18" width="21" style="23" bestFit="1" customWidth="1"/>
    <col min="19" max="19" width="19" bestFit="1" customWidth="1"/>
    <col min="20" max="20" width="11.75" bestFit="1" customWidth="1"/>
    <col min="21" max="21" width="13.375" bestFit="1" customWidth="1"/>
  </cols>
  <sheetData>
    <row r="1" spans="1:21" ht="33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60" t="s">
        <v>91</v>
      </c>
      <c r="P1" s="48"/>
      <c r="Q1" s="33"/>
      <c r="R1" s="33"/>
      <c r="S1" s="32"/>
      <c r="T1" s="75"/>
      <c r="U1" s="75"/>
    </row>
    <row r="2" spans="1:21" s="3" customFormat="1" ht="45" x14ac:dyDescent="0.2">
      <c r="A2" s="26" t="s">
        <v>1</v>
      </c>
      <c r="B2" s="26" t="s">
        <v>113</v>
      </c>
      <c r="C2" s="26" t="s">
        <v>92</v>
      </c>
      <c r="D2" s="26" t="s">
        <v>73</v>
      </c>
      <c r="E2" s="26" t="s">
        <v>122</v>
      </c>
      <c r="F2" s="26" t="s">
        <v>123</v>
      </c>
      <c r="G2" s="26" t="s">
        <v>132</v>
      </c>
      <c r="H2" s="27" t="s">
        <v>6</v>
      </c>
      <c r="I2" s="27" t="s">
        <v>85</v>
      </c>
      <c r="J2" s="28" t="s">
        <v>86</v>
      </c>
      <c r="K2" s="27" t="s">
        <v>7</v>
      </c>
      <c r="L2" s="27" t="s">
        <v>87</v>
      </c>
      <c r="M2" s="27" t="s">
        <v>88</v>
      </c>
      <c r="N2" s="27" t="s">
        <v>8</v>
      </c>
      <c r="O2" s="27" t="s">
        <v>9</v>
      </c>
      <c r="P2" s="27" t="s">
        <v>78</v>
      </c>
      <c r="Q2" s="27" t="s">
        <v>12</v>
      </c>
      <c r="R2" s="27" t="s">
        <v>49</v>
      </c>
      <c r="S2" s="27" t="s">
        <v>50</v>
      </c>
      <c r="T2" s="27" t="s">
        <v>2</v>
      </c>
      <c r="U2" s="27" t="s">
        <v>90</v>
      </c>
    </row>
    <row r="3" spans="1:21" ht="18" customHeight="1" x14ac:dyDescent="0.2">
      <c r="A3" s="34">
        <v>6</v>
      </c>
      <c r="B3" s="70" t="s">
        <v>119</v>
      </c>
      <c r="C3" s="66" t="s">
        <v>94</v>
      </c>
      <c r="D3" s="13">
        <v>12089498</v>
      </c>
      <c r="E3" s="13">
        <v>12789320</v>
      </c>
      <c r="F3" s="70" t="s">
        <v>126</v>
      </c>
      <c r="G3" s="77" t="s">
        <v>134</v>
      </c>
      <c r="H3" s="34" t="s">
        <v>55</v>
      </c>
      <c r="I3" s="34">
        <v>743054655</v>
      </c>
      <c r="J3" s="35" t="s">
        <v>57</v>
      </c>
      <c r="K3" s="13" t="s">
        <v>19</v>
      </c>
      <c r="L3" s="13"/>
      <c r="M3" s="13"/>
      <c r="N3" s="36" t="s">
        <v>53</v>
      </c>
      <c r="O3" s="34">
        <v>37</v>
      </c>
      <c r="P3" s="34"/>
      <c r="Q3" s="34">
        <v>40</v>
      </c>
      <c r="R3" s="34">
        <v>-3</v>
      </c>
      <c r="S3" s="34">
        <f>R3</f>
        <v>-3</v>
      </c>
      <c r="T3" s="24">
        <v>1.96</v>
      </c>
      <c r="U3" s="37">
        <f t="shared" ref="U3:U20" si="0">T3*S3</f>
        <v>-5.88</v>
      </c>
    </row>
    <row r="4" spans="1:21" ht="18" customHeight="1" x14ac:dyDescent="0.2">
      <c r="A4" s="34">
        <v>7</v>
      </c>
      <c r="B4" s="70" t="s">
        <v>119</v>
      </c>
      <c r="C4" s="66" t="s">
        <v>94</v>
      </c>
      <c r="D4" s="13">
        <v>12089498</v>
      </c>
      <c r="E4" s="13">
        <v>12789320</v>
      </c>
      <c r="F4" s="70" t="s">
        <v>126</v>
      </c>
      <c r="G4" s="77" t="s">
        <v>134</v>
      </c>
      <c r="H4" s="34" t="s">
        <v>56</v>
      </c>
      <c r="I4" s="34">
        <v>743054656</v>
      </c>
      <c r="J4" s="35" t="s">
        <v>57</v>
      </c>
      <c r="K4" s="13" t="s">
        <v>19</v>
      </c>
      <c r="L4" s="13"/>
      <c r="M4" s="13"/>
      <c r="N4" s="36" t="s">
        <v>53</v>
      </c>
      <c r="O4" s="34">
        <v>37</v>
      </c>
      <c r="P4" s="34"/>
      <c r="Q4" s="34">
        <v>40</v>
      </c>
      <c r="R4" s="34">
        <v>-3</v>
      </c>
      <c r="S4" s="34">
        <f t="shared" ref="S4:S20" si="1">R4</f>
        <v>-3</v>
      </c>
      <c r="T4" s="24">
        <v>1.96</v>
      </c>
      <c r="U4" s="37">
        <f t="shared" si="0"/>
        <v>-5.88</v>
      </c>
    </row>
    <row r="5" spans="1:21" ht="18" customHeight="1" x14ac:dyDescent="0.2">
      <c r="A5" s="34">
        <v>8</v>
      </c>
      <c r="B5" s="70" t="s">
        <v>119</v>
      </c>
      <c r="C5" s="66" t="s">
        <v>94</v>
      </c>
      <c r="D5" s="13">
        <v>12089498</v>
      </c>
      <c r="E5" s="13">
        <v>12789320</v>
      </c>
      <c r="F5" s="70" t="s">
        <v>126</v>
      </c>
      <c r="G5" s="77" t="s">
        <v>134</v>
      </c>
      <c r="H5" s="34" t="s">
        <v>58</v>
      </c>
      <c r="I5" s="34">
        <v>743094204</v>
      </c>
      <c r="J5" s="35" t="s">
        <v>57</v>
      </c>
      <c r="K5" s="13" t="s">
        <v>19</v>
      </c>
      <c r="L5" s="13"/>
      <c r="M5" s="13"/>
      <c r="N5" s="36" t="s">
        <v>53</v>
      </c>
      <c r="O5" s="34">
        <v>37</v>
      </c>
      <c r="P5" s="34"/>
      <c r="Q5" s="34">
        <v>40</v>
      </c>
      <c r="R5" s="34">
        <v>-3</v>
      </c>
      <c r="S5" s="34">
        <f t="shared" si="1"/>
        <v>-3</v>
      </c>
      <c r="T5" s="24">
        <v>1.96</v>
      </c>
      <c r="U5" s="37">
        <f t="shared" si="0"/>
        <v>-5.88</v>
      </c>
    </row>
    <row r="6" spans="1:21" ht="18" customHeight="1" x14ac:dyDescent="0.2">
      <c r="A6" s="34">
        <v>9</v>
      </c>
      <c r="B6" s="70" t="s">
        <v>119</v>
      </c>
      <c r="C6" s="66" t="s">
        <v>94</v>
      </c>
      <c r="D6" s="13">
        <v>12089498</v>
      </c>
      <c r="E6" s="13">
        <v>12789320</v>
      </c>
      <c r="F6" s="70" t="s">
        <v>126</v>
      </c>
      <c r="G6" s="77" t="s">
        <v>134</v>
      </c>
      <c r="H6" s="34" t="s">
        <v>59</v>
      </c>
      <c r="I6" s="34">
        <v>743094204</v>
      </c>
      <c r="J6" s="35" t="s">
        <v>57</v>
      </c>
      <c r="K6" s="13" t="s">
        <v>19</v>
      </c>
      <c r="L6" s="13"/>
      <c r="M6" s="13"/>
      <c r="N6" s="36" t="s">
        <v>53</v>
      </c>
      <c r="O6" s="34">
        <v>37</v>
      </c>
      <c r="P6" s="34"/>
      <c r="Q6" s="34">
        <v>40</v>
      </c>
      <c r="R6" s="34">
        <v>-3</v>
      </c>
      <c r="S6" s="34">
        <f t="shared" si="1"/>
        <v>-3</v>
      </c>
      <c r="T6" s="24">
        <v>1.96</v>
      </c>
      <c r="U6" s="37">
        <f t="shared" si="0"/>
        <v>-5.88</v>
      </c>
    </row>
    <row r="7" spans="1:21" ht="18" customHeight="1" x14ac:dyDescent="0.2">
      <c r="A7" s="34">
        <v>10</v>
      </c>
      <c r="B7" s="70" t="s">
        <v>119</v>
      </c>
      <c r="C7" s="66" t="s">
        <v>94</v>
      </c>
      <c r="D7" s="13">
        <v>12089498</v>
      </c>
      <c r="E7" s="13">
        <v>12789320</v>
      </c>
      <c r="F7" s="70" t="s">
        <v>126</v>
      </c>
      <c r="G7" s="77" t="s">
        <v>134</v>
      </c>
      <c r="H7" s="34" t="s">
        <v>60</v>
      </c>
      <c r="I7" s="34">
        <v>743094204</v>
      </c>
      <c r="J7" s="35" t="s">
        <v>57</v>
      </c>
      <c r="K7" s="13" t="s">
        <v>19</v>
      </c>
      <c r="L7" s="13"/>
      <c r="M7" s="13"/>
      <c r="N7" s="36" t="s">
        <v>53</v>
      </c>
      <c r="O7" s="34">
        <v>37</v>
      </c>
      <c r="P7" s="34"/>
      <c r="Q7" s="34">
        <v>40</v>
      </c>
      <c r="R7" s="34">
        <v>-3</v>
      </c>
      <c r="S7" s="34">
        <f t="shared" si="1"/>
        <v>-3</v>
      </c>
      <c r="T7" s="24">
        <v>1.96</v>
      </c>
      <c r="U7" s="37">
        <f t="shared" si="0"/>
        <v>-5.88</v>
      </c>
    </row>
    <row r="8" spans="1:21" ht="18" customHeight="1" x14ac:dyDescent="0.2">
      <c r="A8" s="34">
        <v>11</v>
      </c>
      <c r="B8" s="70" t="s">
        <v>119</v>
      </c>
      <c r="C8" s="66" t="s">
        <v>94</v>
      </c>
      <c r="D8" s="13">
        <v>12089498</v>
      </c>
      <c r="E8" s="13">
        <v>12789320</v>
      </c>
      <c r="F8" s="70" t="s">
        <v>126</v>
      </c>
      <c r="G8" s="77" t="s">
        <v>134</v>
      </c>
      <c r="H8" s="34" t="s">
        <v>61</v>
      </c>
      <c r="I8" s="34">
        <v>743094204</v>
      </c>
      <c r="J8" s="35" t="s">
        <v>57</v>
      </c>
      <c r="K8" s="13" t="s">
        <v>19</v>
      </c>
      <c r="L8" s="13"/>
      <c r="M8" s="13"/>
      <c r="N8" s="36" t="s">
        <v>53</v>
      </c>
      <c r="O8" s="34">
        <v>37</v>
      </c>
      <c r="P8" s="34"/>
      <c r="Q8" s="34">
        <v>40</v>
      </c>
      <c r="R8" s="34">
        <v>-3</v>
      </c>
      <c r="S8" s="34">
        <f t="shared" si="1"/>
        <v>-3</v>
      </c>
      <c r="T8" s="24">
        <v>1.96</v>
      </c>
      <c r="U8" s="37">
        <f t="shared" si="0"/>
        <v>-5.88</v>
      </c>
    </row>
    <row r="9" spans="1:21" ht="18" customHeight="1" x14ac:dyDescent="0.2">
      <c r="A9" s="34">
        <v>12</v>
      </c>
      <c r="B9" s="70" t="s">
        <v>119</v>
      </c>
      <c r="C9" s="66" t="s">
        <v>94</v>
      </c>
      <c r="D9" s="13">
        <v>12089498</v>
      </c>
      <c r="E9" s="13">
        <v>12789320</v>
      </c>
      <c r="F9" s="70" t="s">
        <v>126</v>
      </c>
      <c r="G9" s="77" t="s">
        <v>134</v>
      </c>
      <c r="H9" s="34" t="s">
        <v>62</v>
      </c>
      <c r="I9" s="34">
        <v>743094204</v>
      </c>
      <c r="J9" s="35" t="s">
        <v>57</v>
      </c>
      <c r="K9" s="13" t="s">
        <v>19</v>
      </c>
      <c r="L9" s="13"/>
      <c r="M9" s="13"/>
      <c r="N9" s="36" t="s">
        <v>53</v>
      </c>
      <c r="O9" s="34">
        <v>37</v>
      </c>
      <c r="P9" s="34"/>
      <c r="Q9" s="34">
        <v>40</v>
      </c>
      <c r="R9" s="34">
        <v>-3</v>
      </c>
      <c r="S9" s="34">
        <f t="shared" si="1"/>
        <v>-3</v>
      </c>
      <c r="T9" s="24">
        <v>1.96</v>
      </c>
      <c r="U9" s="37">
        <f t="shared" si="0"/>
        <v>-5.88</v>
      </c>
    </row>
    <row r="10" spans="1:21" ht="18" customHeight="1" x14ac:dyDescent="0.2">
      <c r="A10" s="34">
        <v>13</v>
      </c>
      <c r="B10" s="70" t="s">
        <v>119</v>
      </c>
      <c r="C10" s="66" t="s">
        <v>94</v>
      </c>
      <c r="D10" s="13">
        <v>12089498</v>
      </c>
      <c r="E10" s="13">
        <v>12789320</v>
      </c>
      <c r="F10" s="70" t="s">
        <v>126</v>
      </c>
      <c r="G10" s="77" t="s">
        <v>134</v>
      </c>
      <c r="H10" s="34" t="s">
        <v>47</v>
      </c>
      <c r="I10" s="34">
        <v>743094204</v>
      </c>
      <c r="J10" s="35" t="s">
        <v>57</v>
      </c>
      <c r="K10" s="13" t="s">
        <v>19</v>
      </c>
      <c r="L10" s="13"/>
      <c r="M10" s="13"/>
      <c r="N10" s="36" t="s">
        <v>53</v>
      </c>
      <c r="O10" s="34">
        <v>37</v>
      </c>
      <c r="P10" s="34"/>
      <c r="Q10" s="34">
        <v>40</v>
      </c>
      <c r="R10" s="34">
        <v>-3</v>
      </c>
      <c r="S10" s="34">
        <f t="shared" si="1"/>
        <v>-3</v>
      </c>
      <c r="T10" s="24">
        <v>1.96</v>
      </c>
      <c r="U10" s="37">
        <f t="shared" si="0"/>
        <v>-5.88</v>
      </c>
    </row>
    <row r="11" spans="1:21" s="49" customFormat="1" ht="18" customHeight="1" x14ac:dyDescent="0.2">
      <c r="A11" s="51">
        <v>10</v>
      </c>
      <c r="B11" s="70" t="s">
        <v>120</v>
      </c>
      <c r="C11" s="66" t="s">
        <v>93</v>
      </c>
      <c r="D11" s="50">
        <v>12089555</v>
      </c>
      <c r="E11" s="13">
        <v>12794977</v>
      </c>
      <c r="F11" s="70" t="s">
        <v>127</v>
      </c>
      <c r="G11" s="77" t="s">
        <v>135</v>
      </c>
      <c r="H11" s="51" t="s">
        <v>63</v>
      </c>
      <c r="I11" s="51">
        <v>743097146</v>
      </c>
      <c r="J11" s="52" t="s">
        <v>64</v>
      </c>
      <c r="K11" s="50" t="s">
        <v>75</v>
      </c>
      <c r="L11" s="50"/>
      <c r="M11" s="50"/>
      <c r="N11" s="59" t="s">
        <v>51</v>
      </c>
      <c r="O11" s="51">
        <v>36</v>
      </c>
      <c r="P11" s="51"/>
      <c r="Q11" s="51">
        <v>40</v>
      </c>
      <c r="R11" s="51">
        <v>-4</v>
      </c>
      <c r="S11" s="51">
        <f t="shared" si="1"/>
        <v>-4</v>
      </c>
      <c r="T11" s="56">
        <v>1.96</v>
      </c>
      <c r="U11" s="56">
        <f t="shared" si="0"/>
        <v>-7.84</v>
      </c>
    </row>
    <row r="12" spans="1:21" s="49" customFormat="1" ht="18" customHeight="1" x14ac:dyDescent="0.2">
      <c r="A12" s="51">
        <v>11</v>
      </c>
      <c r="B12" s="70" t="s">
        <v>120</v>
      </c>
      <c r="C12" s="66" t="s">
        <v>93</v>
      </c>
      <c r="D12" s="50">
        <v>12089555</v>
      </c>
      <c r="E12" s="13">
        <v>12794977</v>
      </c>
      <c r="F12" s="70" t="s">
        <v>127</v>
      </c>
      <c r="G12" s="77" t="s">
        <v>135</v>
      </c>
      <c r="H12" s="51" t="s">
        <v>65</v>
      </c>
      <c r="I12" s="51">
        <v>743097146</v>
      </c>
      <c r="J12" s="52" t="s">
        <v>64</v>
      </c>
      <c r="K12" s="50" t="s">
        <v>34</v>
      </c>
      <c r="L12" s="50"/>
      <c r="M12" s="50"/>
      <c r="N12" s="59" t="s">
        <v>51</v>
      </c>
      <c r="O12" s="51">
        <v>36</v>
      </c>
      <c r="P12" s="51"/>
      <c r="Q12" s="51">
        <v>40</v>
      </c>
      <c r="R12" s="51">
        <v>-4</v>
      </c>
      <c r="S12" s="51">
        <f t="shared" si="1"/>
        <v>-4</v>
      </c>
      <c r="T12" s="56">
        <v>1.96</v>
      </c>
      <c r="U12" s="56">
        <f t="shared" si="0"/>
        <v>-7.84</v>
      </c>
    </row>
    <row r="13" spans="1:21" s="49" customFormat="1" ht="18" customHeight="1" x14ac:dyDescent="0.2">
      <c r="A13" s="51">
        <v>12</v>
      </c>
      <c r="B13" s="70" t="s">
        <v>120</v>
      </c>
      <c r="C13" s="66" t="s">
        <v>93</v>
      </c>
      <c r="D13" s="50">
        <v>12089555</v>
      </c>
      <c r="E13" s="13">
        <v>12794977</v>
      </c>
      <c r="F13" s="70" t="s">
        <v>127</v>
      </c>
      <c r="G13" s="77" t="s">
        <v>135</v>
      </c>
      <c r="H13" s="51" t="s">
        <v>66</v>
      </c>
      <c r="I13" s="51">
        <v>743124112</v>
      </c>
      <c r="J13" s="52" t="s">
        <v>64</v>
      </c>
      <c r="K13" s="50" t="s">
        <v>34</v>
      </c>
      <c r="L13" s="50"/>
      <c r="M13" s="50"/>
      <c r="N13" s="59" t="s">
        <v>51</v>
      </c>
      <c r="O13" s="51">
        <v>36</v>
      </c>
      <c r="P13" s="51"/>
      <c r="Q13" s="51">
        <v>40</v>
      </c>
      <c r="R13" s="51">
        <v>-4</v>
      </c>
      <c r="S13" s="51">
        <f t="shared" si="1"/>
        <v>-4</v>
      </c>
      <c r="T13" s="56">
        <v>1.96</v>
      </c>
      <c r="U13" s="56">
        <f t="shared" si="0"/>
        <v>-7.84</v>
      </c>
    </row>
    <row r="14" spans="1:21" s="49" customFormat="1" ht="18" customHeight="1" x14ac:dyDescent="0.2">
      <c r="A14" s="51">
        <v>13</v>
      </c>
      <c r="B14" s="70" t="s">
        <v>120</v>
      </c>
      <c r="C14" s="66" t="s">
        <v>93</v>
      </c>
      <c r="D14" s="50">
        <v>12089555</v>
      </c>
      <c r="E14" s="13">
        <v>12794977</v>
      </c>
      <c r="F14" s="70" t="s">
        <v>127</v>
      </c>
      <c r="G14" s="77" t="s">
        <v>135</v>
      </c>
      <c r="H14" s="51" t="s">
        <v>67</v>
      </c>
      <c r="I14" s="51">
        <v>743124112</v>
      </c>
      <c r="J14" s="52" t="s">
        <v>64</v>
      </c>
      <c r="K14" s="50" t="s">
        <v>34</v>
      </c>
      <c r="L14" s="50"/>
      <c r="M14" s="50"/>
      <c r="N14" s="59" t="s">
        <v>51</v>
      </c>
      <c r="O14" s="51">
        <v>36</v>
      </c>
      <c r="P14" s="51"/>
      <c r="Q14" s="51">
        <v>40</v>
      </c>
      <c r="R14" s="51">
        <v>-4</v>
      </c>
      <c r="S14" s="51">
        <f t="shared" si="1"/>
        <v>-4</v>
      </c>
      <c r="T14" s="56">
        <v>1.96</v>
      </c>
      <c r="U14" s="56">
        <f t="shared" si="0"/>
        <v>-7.84</v>
      </c>
    </row>
    <row r="15" spans="1:21" s="49" customFormat="1" ht="18" customHeight="1" x14ac:dyDescent="0.2">
      <c r="A15" s="51">
        <v>14</v>
      </c>
      <c r="B15" s="70" t="s">
        <v>120</v>
      </c>
      <c r="C15" s="66" t="s">
        <v>93</v>
      </c>
      <c r="D15" s="50">
        <v>12089555</v>
      </c>
      <c r="E15" s="13">
        <v>12794977</v>
      </c>
      <c r="F15" s="70" t="s">
        <v>127</v>
      </c>
      <c r="G15" s="77" t="s">
        <v>135</v>
      </c>
      <c r="H15" s="51" t="s">
        <v>68</v>
      </c>
      <c r="I15" s="51">
        <v>743125590</v>
      </c>
      <c r="J15" s="52" t="s">
        <v>64</v>
      </c>
      <c r="K15" s="50" t="s">
        <v>34</v>
      </c>
      <c r="L15" s="50"/>
      <c r="M15" s="50"/>
      <c r="N15" s="59" t="s">
        <v>51</v>
      </c>
      <c r="O15" s="51">
        <v>36</v>
      </c>
      <c r="P15" s="51"/>
      <c r="Q15" s="51">
        <v>40</v>
      </c>
      <c r="R15" s="51">
        <v>-4</v>
      </c>
      <c r="S15" s="51">
        <f t="shared" si="1"/>
        <v>-4</v>
      </c>
      <c r="T15" s="56">
        <v>1.96</v>
      </c>
      <c r="U15" s="56">
        <f t="shared" si="0"/>
        <v>-7.84</v>
      </c>
    </row>
    <row r="16" spans="1:21" s="49" customFormat="1" ht="18" customHeight="1" x14ac:dyDescent="0.2">
      <c r="A16" s="51">
        <v>15</v>
      </c>
      <c r="B16" s="70" t="s">
        <v>120</v>
      </c>
      <c r="C16" s="66" t="s">
        <v>93</v>
      </c>
      <c r="D16" s="50">
        <v>12089555</v>
      </c>
      <c r="E16" s="13">
        <v>12794977</v>
      </c>
      <c r="F16" s="70" t="s">
        <v>127</v>
      </c>
      <c r="G16" s="77" t="s">
        <v>135</v>
      </c>
      <c r="H16" s="51" t="s">
        <v>69</v>
      </c>
      <c r="I16" s="51">
        <v>743125590</v>
      </c>
      <c r="J16" s="52" t="s">
        <v>64</v>
      </c>
      <c r="K16" s="50" t="s">
        <v>34</v>
      </c>
      <c r="L16" s="50"/>
      <c r="M16" s="50"/>
      <c r="N16" s="59" t="s">
        <v>51</v>
      </c>
      <c r="O16" s="51">
        <v>36</v>
      </c>
      <c r="P16" s="51"/>
      <c r="Q16" s="51">
        <v>40</v>
      </c>
      <c r="R16" s="51">
        <v>-4</v>
      </c>
      <c r="S16" s="51">
        <f t="shared" si="1"/>
        <v>-4</v>
      </c>
      <c r="T16" s="56">
        <v>1.96</v>
      </c>
      <c r="U16" s="56">
        <f t="shared" si="0"/>
        <v>-7.84</v>
      </c>
    </row>
    <row r="17" spans="1:21" s="49" customFormat="1" ht="18" customHeight="1" x14ac:dyDescent="0.2">
      <c r="A17" s="51">
        <v>16</v>
      </c>
      <c r="B17" s="70" t="s">
        <v>120</v>
      </c>
      <c r="C17" s="66" t="s">
        <v>93</v>
      </c>
      <c r="D17" s="50">
        <v>12089555</v>
      </c>
      <c r="E17" s="13">
        <v>12794977</v>
      </c>
      <c r="F17" s="70" t="s">
        <v>127</v>
      </c>
      <c r="G17" s="77" t="s">
        <v>135</v>
      </c>
      <c r="H17" s="51" t="s">
        <v>70</v>
      </c>
      <c r="I17" s="51">
        <v>743125590</v>
      </c>
      <c r="J17" s="52" t="s">
        <v>64</v>
      </c>
      <c r="K17" s="50" t="s">
        <v>34</v>
      </c>
      <c r="L17" s="50"/>
      <c r="M17" s="50"/>
      <c r="N17" s="59" t="s">
        <v>51</v>
      </c>
      <c r="O17" s="51">
        <v>36</v>
      </c>
      <c r="P17" s="51"/>
      <c r="Q17" s="51">
        <v>40</v>
      </c>
      <c r="R17" s="51">
        <v>-4</v>
      </c>
      <c r="S17" s="51">
        <f t="shared" si="1"/>
        <v>-4</v>
      </c>
      <c r="T17" s="56">
        <v>1.96</v>
      </c>
      <c r="U17" s="56">
        <f t="shared" si="0"/>
        <v>-7.84</v>
      </c>
    </row>
    <row r="18" spans="1:21" ht="18" customHeight="1" x14ac:dyDescent="0.2">
      <c r="A18" s="34">
        <v>5</v>
      </c>
      <c r="B18" s="70" t="s">
        <v>121</v>
      </c>
      <c r="C18" s="66" t="s">
        <v>93</v>
      </c>
      <c r="D18" s="13">
        <v>12090521</v>
      </c>
      <c r="E18" s="13">
        <v>12810872</v>
      </c>
      <c r="F18" s="70" t="s">
        <v>128</v>
      </c>
      <c r="G18" s="77" t="s">
        <v>135</v>
      </c>
      <c r="H18" s="34" t="s">
        <v>46</v>
      </c>
      <c r="I18" s="34">
        <v>743171078</v>
      </c>
      <c r="J18" s="35" t="s">
        <v>71</v>
      </c>
      <c r="K18" s="13" t="s">
        <v>42</v>
      </c>
      <c r="L18" s="13"/>
      <c r="M18" s="13"/>
      <c r="N18" s="36" t="s">
        <v>52</v>
      </c>
      <c r="O18" s="34">
        <v>30</v>
      </c>
      <c r="P18" s="34"/>
      <c r="Q18" s="34">
        <v>40</v>
      </c>
      <c r="R18" s="34">
        <v>-10</v>
      </c>
      <c r="S18" s="34">
        <f t="shared" si="1"/>
        <v>-10</v>
      </c>
      <c r="T18" s="24">
        <v>1.96</v>
      </c>
      <c r="U18" s="37">
        <f t="shared" si="0"/>
        <v>-19.600000000000001</v>
      </c>
    </row>
    <row r="19" spans="1:21" ht="18" customHeight="1" x14ac:dyDescent="0.2">
      <c r="A19" s="34">
        <v>6</v>
      </c>
      <c r="B19" s="70" t="s">
        <v>121</v>
      </c>
      <c r="C19" s="66" t="s">
        <v>93</v>
      </c>
      <c r="D19" s="13">
        <v>12090521</v>
      </c>
      <c r="E19" s="13">
        <v>12810872</v>
      </c>
      <c r="F19" s="70" t="s">
        <v>128</v>
      </c>
      <c r="G19" s="77" t="s">
        <v>135</v>
      </c>
      <c r="H19" s="34" t="s">
        <v>72</v>
      </c>
      <c r="I19" s="34">
        <v>743250090</v>
      </c>
      <c r="J19" s="35" t="s">
        <v>54</v>
      </c>
      <c r="K19" s="13" t="s">
        <v>42</v>
      </c>
      <c r="L19" s="13"/>
      <c r="M19" s="13"/>
      <c r="N19" s="36" t="s">
        <v>52</v>
      </c>
      <c r="O19" s="34">
        <v>13</v>
      </c>
      <c r="P19" s="34"/>
      <c r="Q19" s="34">
        <v>40</v>
      </c>
      <c r="R19" s="34">
        <v>-27</v>
      </c>
      <c r="S19" s="34">
        <f t="shared" si="1"/>
        <v>-27</v>
      </c>
      <c r="T19" s="24">
        <v>1.96</v>
      </c>
      <c r="U19" s="37">
        <f t="shared" si="0"/>
        <v>-52.92</v>
      </c>
    </row>
    <row r="20" spans="1:21" ht="18" customHeight="1" x14ac:dyDescent="0.2">
      <c r="A20" s="34">
        <v>7</v>
      </c>
      <c r="B20" s="70" t="s">
        <v>121</v>
      </c>
      <c r="C20" s="66" t="s">
        <v>93</v>
      </c>
      <c r="D20" s="13">
        <v>12090521</v>
      </c>
      <c r="E20" s="13">
        <v>12810872</v>
      </c>
      <c r="F20" s="70" t="s">
        <v>128</v>
      </c>
      <c r="G20" s="77" t="s">
        <v>135</v>
      </c>
      <c r="H20" s="34" t="s">
        <v>72</v>
      </c>
      <c r="I20" s="50" t="s">
        <v>83</v>
      </c>
      <c r="J20" s="53" t="s">
        <v>83</v>
      </c>
      <c r="K20" s="50" t="s">
        <v>84</v>
      </c>
      <c r="L20" s="39">
        <v>45231</v>
      </c>
      <c r="M20" s="50" t="s">
        <v>89</v>
      </c>
      <c r="N20" s="41">
        <v>45265</v>
      </c>
      <c r="O20" s="34">
        <f>N20-L20</f>
        <v>34</v>
      </c>
      <c r="P20" s="34"/>
      <c r="Q20" s="34">
        <v>60</v>
      </c>
      <c r="R20" s="34">
        <f>O20-Q20</f>
        <v>-26</v>
      </c>
      <c r="S20" s="34">
        <f t="shared" si="1"/>
        <v>-26</v>
      </c>
      <c r="T20" s="24">
        <v>1.96</v>
      </c>
      <c r="U20" s="37">
        <f t="shared" si="0"/>
        <v>-50.96</v>
      </c>
    </row>
    <row r="21" spans="1:21" x14ac:dyDescent="0.2">
      <c r="U21" s="42"/>
    </row>
  </sheetData>
  <mergeCells count="2">
    <mergeCell ref="A1:N1"/>
    <mergeCell ref="T1:U1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C422-1686-46AC-8272-368200BD6369}">
  <dimension ref="A1:N4"/>
  <sheetViews>
    <sheetView zoomScale="90" zoomScaleNormal="90" workbookViewId="0"/>
  </sheetViews>
  <sheetFormatPr defaultColWidth="9" defaultRowHeight="14.25" x14ac:dyDescent="0.2"/>
  <cols>
    <col min="1" max="1" width="8.625" customWidth="1"/>
    <col min="2" max="2" width="41.25" bestFit="1" customWidth="1"/>
    <col min="3" max="3" width="30.625" customWidth="1"/>
    <col min="4" max="4" width="10.875" bestFit="1" customWidth="1"/>
    <col min="5" max="5" width="20.625" customWidth="1"/>
    <col min="6" max="6" width="40.625" customWidth="1"/>
    <col min="7" max="7" width="6.125" bestFit="1" customWidth="1"/>
    <col min="8" max="8" width="40.75" bestFit="1" customWidth="1"/>
    <col min="9" max="9" width="10.875" customWidth="1"/>
    <col min="10" max="10" width="15.625" style="14" customWidth="1"/>
    <col min="11" max="11" width="17.875" customWidth="1"/>
    <col min="12" max="12" width="23.125" customWidth="1"/>
    <col min="13" max="13" width="50.625" customWidth="1"/>
    <col min="14" max="14" width="13.375" bestFit="1" customWidth="1"/>
  </cols>
  <sheetData>
    <row r="1" spans="1:14" s="3" customFormat="1" ht="45" x14ac:dyDescent="0.2">
      <c r="A1" s="26" t="s">
        <v>1</v>
      </c>
      <c r="B1" s="26" t="s">
        <v>113</v>
      </c>
      <c r="C1" s="26" t="s">
        <v>96</v>
      </c>
      <c r="D1" s="26" t="s">
        <v>73</v>
      </c>
      <c r="E1" s="26" t="s">
        <v>122</v>
      </c>
      <c r="F1" s="26" t="s">
        <v>123</v>
      </c>
      <c r="G1" s="26" t="s">
        <v>132</v>
      </c>
      <c r="H1" s="27" t="s">
        <v>7</v>
      </c>
      <c r="I1" s="26" t="s">
        <v>100</v>
      </c>
      <c r="J1" s="28" t="s">
        <v>101</v>
      </c>
      <c r="K1" s="27" t="s">
        <v>6</v>
      </c>
      <c r="L1" s="27" t="s">
        <v>105</v>
      </c>
      <c r="M1" s="27" t="s">
        <v>107</v>
      </c>
      <c r="N1" s="27" t="s">
        <v>90</v>
      </c>
    </row>
    <row r="2" spans="1:14" ht="18" customHeight="1" x14ac:dyDescent="0.2">
      <c r="A2" s="34">
        <v>1</v>
      </c>
      <c r="B2" s="70" t="s">
        <v>119</v>
      </c>
      <c r="C2" s="66" t="s">
        <v>94</v>
      </c>
      <c r="D2" s="68" t="s">
        <v>99</v>
      </c>
      <c r="E2" s="13">
        <v>12789320</v>
      </c>
      <c r="F2" s="70" t="s">
        <v>126</v>
      </c>
      <c r="G2" s="77" t="s">
        <v>134</v>
      </c>
      <c r="H2" s="68" t="s">
        <v>104</v>
      </c>
      <c r="I2" s="68">
        <v>312</v>
      </c>
      <c r="J2" s="69" t="s">
        <v>102</v>
      </c>
      <c r="K2" s="67" t="s">
        <v>97</v>
      </c>
      <c r="L2" s="69" t="s">
        <v>106</v>
      </c>
      <c r="M2" s="68" t="s">
        <v>108</v>
      </c>
      <c r="N2" s="37">
        <v>45</v>
      </c>
    </row>
    <row r="3" spans="1:14" ht="18" customHeight="1" x14ac:dyDescent="0.2">
      <c r="A3" s="34">
        <v>2</v>
      </c>
      <c r="B3" s="70" t="s">
        <v>119</v>
      </c>
      <c r="C3" s="66" t="s">
        <v>94</v>
      </c>
      <c r="D3" s="13">
        <v>12089555</v>
      </c>
      <c r="E3" s="13">
        <v>12789320</v>
      </c>
      <c r="F3" s="70" t="s">
        <v>126</v>
      </c>
      <c r="G3" s="77" t="s">
        <v>134</v>
      </c>
      <c r="H3" s="13" t="s">
        <v>19</v>
      </c>
      <c r="I3" s="13">
        <v>364</v>
      </c>
      <c r="J3" s="69" t="s">
        <v>103</v>
      </c>
      <c r="K3" s="67" t="s">
        <v>98</v>
      </c>
      <c r="L3" s="13"/>
      <c r="M3" s="68" t="s">
        <v>109</v>
      </c>
      <c r="N3" s="37">
        <v>2000</v>
      </c>
    </row>
    <row r="4" spans="1:14" x14ac:dyDescent="0.2">
      <c r="N4" s="42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明细1-滞箱费</vt:lpstr>
      <vt:lpstr>明细2-滞箱费抵扣</vt:lpstr>
      <vt:lpstr>明细3-损坏赔偿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Etoon</dc:creator>
  <cp:lastModifiedBy>Wang Ning</cp:lastModifiedBy>
  <dcterms:created xsi:type="dcterms:W3CDTF">2023-01-09T00:55:29Z</dcterms:created>
  <dcterms:modified xsi:type="dcterms:W3CDTF">2024-06-24T09:43:00Z</dcterms:modified>
</cp:coreProperties>
</file>