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Objects="none" codeName="ThisWorkbook" hidePivotFieldList="1"/>
  <mc:AlternateContent xmlns:mc="http://schemas.openxmlformats.org/markup-compatibility/2006">
    <mc:Choice Requires="x15">
      <x15ac:absPath xmlns:x15ac="http://schemas.microsoft.com/office/spreadsheetml/2010/11/ac" url="E:\Etoonpack\Requirement\From Mike\109-销售订单\"/>
    </mc:Choice>
  </mc:AlternateContent>
  <xr:revisionPtr revIDLastSave="0" documentId="13_ncr:1_{9FF3084D-0C66-41DE-92D9-C18BA4154E15}" xr6:coauthVersionLast="47" xr6:coauthVersionMax="47" xr10:uidLastSave="{00000000-0000-0000-0000-000000000000}"/>
  <bookViews>
    <workbookView xWindow="-120" yWindow="-120" windowWidth="29040" windowHeight="15720" tabRatio="790" firstSheet="4" activeTab="11" xr2:uid="{00000000-000D-0000-FFFF-FFFF00000000}"/>
  </bookViews>
  <sheets>
    <sheet name="Sheet1" sheetId="101" r:id="rId1"/>
    <sheet name="常规" sheetId="84" r:id="rId2"/>
    <sheet name="滞箱费项目(下游)" sheetId="85" r:id="rId3"/>
    <sheet name="滞箱费抵扣" sheetId="102" r:id="rId4"/>
    <sheet name="物流附加服务费" sheetId="99" r:id="rId5"/>
    <sheet name="到期预警项目(下游)" sheetId="100" r:id="rId6"/>
    <sheet name="壳牌版-说明" sheetId="103" r:id="rId7"/>
    <sheet name="常规-壳牌" sheetId="106" r:id="rId8"/>
    <sheet name="滞箱费项目(下游)-壳牌" sheetId="104" r:id="rId9"/>
    <sheet name="滞箱费抵扣-壳牌" sheetId="105" r:id="rId10"/>
    <sheet name="损坏赔偿-壳牌" sheetId="107" r:id="rId11"/>
    <sheet name="丢箱返还" sheetId="108" r:id="rId12"/>
    <sheet name="回收物流差价" sheetId="109"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8" i="109" l="1"/>
  <c r="J13" i="109"/>
  <c r="J14" i="109"/>
  <c r="O20" i="109"/>
  <c r="O19" i="109"/>
  <c r="O18" i="109"/>
  <c r="A1" i="109"/>
  <c r="J13" i="108"/>
  <c r="D8" i="108" s="1"/>
  <c r="O20" i="108"/>
  <c r="O21" i="108"/>
  <c r="O19" i="108"/>
  <c r="A1" i="108" l="1"/>
  <c r="D8" i="107"/>
  <c r="A1" i="107" l="1"/>
  <c r="S21" i="104"/>
  <c r="S22" i="104"/>
  <c r="S23" i="104"/>
  <c r="S20" i="104"/>
  <c r="R21" i="104"/>
  <c r="R22" i="104"/>
  <c r="R23" i="104"/>
  <c r="R24" i="104"/>
  <c r="S24" i="104" s="1"/>
  <c r="R20" i="104"/>
  <c r="A1" i="106"/>
  <c r="AA20" i="105"/>
  <c r="AA21" i="105"/>
  <c r="AA22" i="105"/>
  <c r="AA23" i="105"/>
  <c r="AA19" i="105"/>
  <c r="I15" i="105" l="1"/>
  <c r="T19" i="105"/>
  <c r="U19" i="105" s="1"/>
  <c r="W19" i="105" s="1"/>
  <c r="N23" i="105"/>
  <c r="T23" i="105" s="1"/>
  <c r="U23" i="105" s="1"/>
  <c r="N22" i="105"/>
  <c r="T22" i="105" s="1"/>
  <c r="U22" i="105" s="1"/>
  <c r="N21" i="105"/>
  <c r="T21" i="105" s="1"/>
  <c r="U21" i="105" s="1"/>
  <c r="Z23" i="105"/>
  <c r="Z22" i="105"/>
  <c r="Z21" i="105"/>
  <c r="Z20" i="105"/>
  <c r="N20" i="105"/>
  <c r="T20" i="105" s="1"/>
  <c r="Z19" i="105"/>
  <c r="N19" i="105"/>
  <c r="A1" i="105"/>
  <c r="J16" i="104"/>
  <c r="U24" i="104"/>
  <c r="U23" i="104"/>
  <c r="U21" i="104"/>
  <c r="U20" i="104"/>
  <c r="A1" i="104"/>
  <c r="F13" i="102"/>
  <c r="W22" i="102"/>
  <c r="Q22" i="102"/>
  <c r="R22" i="102" s="1"/>
  <c r="W21" i="102"/>
  <c r="Q21" i="102"/>
  <c r="R21" i="102" s="1"/>
  <c r="W20" i="102"/>
  <c r="Q20" i="102"/>
  <c r="T20" i="102" s="1"/>
  <c r="W19" i="102"/>
  <c r="K19" i="102"/>
  <c r="Q19" i="102" s="1"/>
  <c r="T19" i="102" s="1"/>
  <c r="W18" i="102"/>
  <c r="Q18" i="102"/>
  <c r="R18" i="102" s="1"/>
  <c r="T18" i="102" s="1"/>
  <c r="K18" i="102"/>
  <c r="A1" i="102"/>
  <c r="L12" i="99"/>
  <c r="L13" i="99"/>
  <c r="L14" i="99"/>
  <c r="L15" i="99"/>
  <c r="D8" i="99"/>
  <c r="V18" i="85"/>
  <c r="S18" i="85"/>
  <c r="V19" i="85"/>
  <c r="R19" i="85"/>
  <c r="S19" i="85" s="1"/>
  <c r="V20" i="85"/>
  <c r="R20" i="85"/>
  <c r="S20" i="85" s="1"/>
  <c r="V21" i="85"/>
  <c r="S21" i="85"/>
  <c r="V22" i="85"/>
  <c r="S22" i="85"/>
  <c r="C8" i="100"/>
  <c r="R18" i="85"/>
  <c r="R21" i="85"/>
  <c r="R22" i="85"/>
  <c r="J17" i="100"/>
  <c r="L17" i="100"/>
  <c r="J18" i="100"/>
  <c r="L18" i="100"/>
  <c r="J19" i="100"/>
  <c r="L19" i="100" s="1"/>
  <c r="J20" i="100"/>
  <c r="L20" i="100"/>
  <c r="J16" i="100"/>
  <c r="L16" i="100"/>
  <c r="L19" i="85"/>
  <c r="L18" i="85"/>
  <c r="A1" i="100"/>
  <c r="A1" i="99"/>
  <c r="A1" i="85"/>
  <c r="A1" i="84"/>
  <c r="I15" i="104" l="1"/>
  <c r="U22" i="104"/>
  <c r="I13" i="104"/>
  <c r="I14" i="104"/>
  <c r="J15" i="104"/>
  <c r="W21" i="85"/>
  <c r="J15" i="105"/>
  <c r="W21" i="105"/>
  <c r="W20" i="105"/>
  <c r="U20" i="105"/>
  <c r="J14" i="104"/>
  <c r="F13" i="85"/>
  <c r="W18" i="85"/>
  <c r="W20" i="85"/>
  <c r="W22" i="85"/>
  <c r="R19" i="102"/>
  <c r="R20" i="102"/>
  <c r="X21" i="102"/>
  <c r="X18" i="102"/>
  <c r="X19" i="102"/>
  <c r="X20" i="102"/>
  <c r="W19" i="85"/>
  <c r="J14" i="105" l="1"/>
  <c r="D8" i="105" s="1"/>
  <c r="I14" i="105"/>
  <c r="I13" i="105"/>
  <c r="J13" i="105"/>
  <c r="J13" i="104"/>
  <c r="D8" i="104" s="1"/>
  <c r="I19" i="106" s="1"/>
  <c r="G13" i="85"/>
  <c r="D8" i="85" s="1"/>
  <c r="G13" i="102"/>
  <c r="D8" i="102" s="1"/>
  <c r="I19" i="84" l="1"/>
</calcChain>
</file>

<file path=xl/sharedStrings.xml><?xml version="1.0" encoding="utf-8"?>
<sst xmlns="http://schemas.openxmlformats.org/spreadsheetml/2006/main" count="711" uniqueCount="228">
  <si>
    <t>位置</t>
  </si>
  <si>
    <t>表类型</t>
  </si>
  <si>
    <t>返回</t>
  </si>
  <si>
    <t>常规</t>
  </si>
  <si>
    <t>张三</t>
  </si>
  <si>
    <t>+86 188-0000-0000</t>
  </si>
  <si>
    <t>基本信息</t>
  </si>
  <si>
    <t>状态：</t>
  </si>
  <si>
    <t>结算单编号：</t>
  </si>
  <si>
    <t>更改信息</t>
  </si>
  <si>
    <t>创建人：</t>
  </si>
  <si>
    <t>创建时间：</t>
  </si>
  <si>
    <t>yyyy-mm-dd hh:mm</t>
  </si>
  <si>
    <t>更改人：</t>
  </si>
  <si>
    <t>更改时间：</t>
  </si>
  <si>
    <t>行号</t>
    <phoneticPr fontId="20" type="noConversion"/>
  </si>
  <si>
    <t>o</t>
    <phoneticPr fontId="20" type="noConversion"/>
  </si>
  <si>
    <r>
      <t>联系人</t>
    </r>
    <r>
      <rPr>
        <b/>
        <sz val="10"/>
        <color rgb="FFFF0000"/>
        <rFont val="微软雅黑"/>
        <family val="2"/>
        <charset val="134"/>
      </rPr>
      <t>*</t>
    </r>
    <r>
      <rPr>
        <sz val="10"/>
        <color theme="1"/>
        <rFont val="微软雅黑"/>
        <family val="2"/>
        <charset val="134"/>
      </rPr>
      <t>：</t>
    </r>
    <phoneticPr fontId="20" type="noConversion"/>
  </si>
  <si>
    <t>zihong.liu@***f.com</t>
    <phoneticPr fontId="20" type="noConversion"/>
  </si>
  <si>
    <t>C100428 - ******有限公司</t>
    <phoneticPr fontId="20" type="noConversion"/>
  </si>
  <si>
    <t>客户</t>
    <phoneticPr fontId="20" type="noConversion"/>
  </si>
  <si>
    <t>结算单类型：</t>
    <phoneticPr fontId="20" type="noConversion"/>
  </si>
  <si>
    <t>滞箱费项目</t>
  </si>
  <si>
    <t>滞箱费项目</t>
    <phoneticPr fontId="20" type="noConversion"/>
  </si>
  <si>
    <t>箱号</t>
    <phoneticPr fontId="20" type="noConversion"/>
  </si>
  <si>
    <t>ET03010313128830</t>
    <phoneticPr fontId="20" type="noConversion"/>
  </si>
  <si>
    <t>ET03010388711111</t>
    <phoneticPr fontId="20" type="noConversion"/>
  </si>
  <si>
    <t>结算单期间至</t>
    <phoneticPr fontId="20" type="noConversion"/>
  </si>
  <si>
    <t>未税单价</t>
    <phoneticPr fontId="20" type="noConversion"/>
  </si>
  <si>
    <t>税率</t>
    <phoneticPr fontId="20" type="noConversion"/>
  </si>
  <si>
    <t>含税单价</t>
    <phoneticPr fontId="20" type="noConversion"/>
  </si>
  <si>
    <t>行总金额</t>
    <phoneticPr fontId="20" type="noConversion"/>
  </si>
  <si>
    <t>结算规则</t>
    <phoneticPr fontId="20" type="noConversion"/>
  </si>
  <si>
    <t>结算物料：</t>
    <phoneticPr fontId="20" type="noConversion"/>
  </si>
  <si>
    <t>M000003-易通箱滞箱费</t>
    <phoneticPr fontId="20" type="noConversion"/>
  </si>
  <si>
    <t>合同编号</t>
    <phoneticPr fontId="20" type="noConversion"/>
  </si>
  <si>
    <r>
      <t>结算单期间自</t>
    </r>
    <r>
      <rPr>
        <b/>
        <sz val="10"/>
        <color rgb="FFFF0000"/>
        <rFont val="微软雅黑"/>
        <family val="2"/>
        <charset val="134"/>
      </rPr>
      <t>*</t>
    </r>
    <r>
      <rPr>
        <sz val="10"/>
        <color theme="1"/>
        <rFont val="微软雅黑"/>
        <family val="2"/>
        <charset val="134"/>
      </rPr>
      <t>：</t>
    </r>
    <phoneticPr fontId="20" type="noConversion"/>
  </si>
  <si>
    <r>
      <t>结算单期间至</t>
    </r>
    <r>
      <rPr>
        <b/>
        <sz val="10"/>
        <color rgb="FFFF0000"/>
        <rFont val="微软雅黑"/>
        <family val="2"/>
        <charset val="134"/>
      </rPr>
      <t>*</t>
    </r>
    <r>
      <rPr>
        <sz val="10"/>
        <color theme="1"/>
        <rFont val="微软雅黑"/>
        <family val="2"/>
        <charset val="134"/>
      </rPr>
      <t>：</t>
    </r>
    <phoneticPr fontId="20" type="noConversion"/>
  </si>
  <si>
    <t>ET02010388728830</t>
    <phoneticPr fontId="20" type="noConversion"/>
  </si>
  <si>
    <t>ET02010388728826</t>
    <phoneticPr fontId="20" type="noConversion"/>
  </si>
  <si>
    <t>ET02010388722226</t>
    <phoneticPr fontId="20" type="noConversion"/>
  </si>
  <si>
    <t>买方</t>
    <phoneticPr fontId="20" type="noConversion"/>
  </si>
  <si>
    <r>
      <t xml:space="preserve">客户 (SoldTo) </t>
    </r>
    <r>
      <rPr>
        <b/>
        <sz val="10"/>
        <color rgb="FFFF0000"/>
        <rFont val="微软雅黑"/>
        <family val="2"/>
        <charset val="134"/>
      </rPr>
      <t>*</t>
    </r>
    <r>
      <rPr>
        <sz val="10"/>
        <color theme="1"/>
        <rFont val="微软雅黑"/>
        <family val="2"/>
        <charset val="134"/>
      </rPr>
      <t>：</t>
    </r>
    <phoneticPr fontId="20" type="noConversion"/>
  </si>
  <si>
    <t>C101379 - ******有限公司</t>
    <phoneticPr fontId="20" type="noConversion"/>
  </si>
  <si>
    <r>
      <t>结算单日期</t>
    </r>
    <r>
      <rPr>
        <sz val="10"/>
        <color rgb="FFFF0000"/>
        <rFont val="微软雅黑"/>
        <family val="2"/>
        <charset val="134"/>
      </rPr>
      <t>*</t>
    </r>
    <r>
      <rPr>
        <sz val="10"/>
        <color theme="1"/>
        <rFont val="微软雅黑"/>
        <family val="2"/>
        <charset val="134"/>
      </rPr>
      <t>：</t>
    </r>
    <phoneticPr fontId="20" type="noConversion"/>
  </si>
  <si>
    <t>最近结算日期</t>
    <phoneticPr fontId="20" type="noConversion"/>
  </si>
  <si>
    <t>客户平台发货日期</t>
    <phoneticPr fontId="20" type="noConversion"/>
  </si>
  <si>
    <t>SRD0007</t>
    <phoneticPr fontId="20" type="noConversion"/>
  </si>
  <si>
    <t>物流附加服务费</t>
    <phoneticPr fontId="20" type="noConversion"/>
  </si>
  <si>
    <t>客户平台运单号</t>
    <phoneticPr fontId="20" type="noConversion"/>
  </si>
  <si>
    <t>80260013</t>
    <phoneticPr fontId="20" type="noConversion"/>
  </si>
  <si>
    <t>80260097</t>
    <phoneticPr fontId="20" type="noConversion"/>
  </si>
  <si>
    <t>回收地点</t>
    <phoneticPr fontId="20" type="noConversion"/>
  </si>
  <si>
    <t>滞箱费结算总金额：</t>
    <phoneticPr fontId="20" type="noConversion"/>
  </si>
  <si>
    <t>物流附加费结算总金额：</t>
    <phoneticPr fontId="20" type="noConversion"/>
  </si>
  <si>
    <t>回收运单号</t>
    <phoneticPr fontId="20" type="noConversion"/>
  </si>
  <si>
    <t>ShipToID</t>
    <phoneticPr fontId="20" type="noConversion"/>
  </si>
  <si>
    <t>起收量</t>
    <phoneticPr fontId="20" type="noConversion"/>
  </si>
  <si>
    <t>M000925-物流附加服务费</t>
    <phoneticPr fontId="20" type="noConversion"/>
  </si>
  <si>
    <t>C100975-长春德润化工有限公司</t>
    <phoneticPr fontId="20" type="noConversion"/>
  </si>
  <si>
    <t>C102958-青岛杜森商贸有限公司青岛分公司</t>
    <phoneticPr fontId="20" type="noConversion"/>
  </si>
  <si>
    <t>入库日期</t>
    <phoneticPr fontId="20" type="noConversion"/>
  </si>
  <si>
    <t>下游滞箱费结算单/内容页/常规</t>
    <phoneticPr fontId="20" type="noConversion"/>
  </si>
  <si>
    <t>下游滞箱费结算单/内容页/滞箱费项目</t>
    <phoneticPr fontId="20" type="noConversion"/>
  </si>
  <si>
    <t>预警箱数：</t>
    <phoneticPr fontId="20" type="noConversion"/>
  </si>
  <si>
    <t>到期天数</t>
    <phoneticPr fontId="20" type="noConversion"/>
  </si>
  <si>
    <t>到期预警项目</t>
    <phoneticPr fontId="20" type="noConversion"/>
  </si>
  <si>
    <t>下游滞箱费结算单/内容页/到期预警</t>
    <phoneticPr fontId="20" type="noConversion"/>
  </si>
  <si>
    <t>下游滞箱费结算单/内容页/物流附加服务费</t>
    <phoneticPr fontId="20" type="noConversion"/>
  </si>
  <si>
    <t>预警统计期间至</t>
    <phoneticPr fontId="20" type="noConversion"/>
  </si>
  <si>
    <t>行总额</t>
    <phoneticPr fontId="20" type="noConversion"/>
  </si>
  <si>
    <t>青岛杜森</t>
    <phoneticPr fontId="20" type="noConversion"/>
  </si>
  <si>
    <t>回收通知日期</t>
    <phoneticPr fontId="20" type="noConversion"/>
  </si>
  <si>
    <t>实际装车日期</t>
    <phoneticPr fontId="20" type="noConversion"/>
  </si>
  <si>
    <t>回收响应时长(天)</t>
    <phoneticPr fontId="20" type="noConversion"/>
  </si>
  <si>
    <t>响应达标</t>
    <phoneticPr fontId="20" type="noConversion"/>
  </si>
  <si>
    <t>是</t>
    <phoneticPr fontId="20" type="noConversion"/>
  </si>
  <si>
    <t>230579、230586</t>
    <phoneticPr fontId="20" type="noConversion"/>
  </si>
  <si>
    <t>发货去向</t>
    <phoneticPr fontId="20" type="noConversion"/>
  </si>
  <si>
    <t>客户平台发货去向名称</t>
    <phoneticPr fontId="20" type="noConversion"/>
  </si>
  <si>
    <t>客户平台ShipToID</t>
    <phoneticPr fontId="20" type="noConversion"/>
  </si>
  <si>
    <t>青岛杜森</t>
    <phoneticPr fontId="20" type="noConversion"/>
  </si>
  <si>
    <t>青岛杜森-2</t>
    <phoneticPr fontId="20" type="noConversion"/>
  </si>
  <si>
    <t>详细信息-行1</t>
    <phoneticPr fontId="20" type="noConversion"/>
  </si>
  <si>
    <t>预警箱数</t>
    <phoneticPr fontId="20" type="noConversion"/>
  </si>
  <si>
    <t>详细信息-行1</t>
    <phoneticPr fontId="20" type="noConversion"/>
  </si>
  <si>
    <t>客户平台发货去向名称</t>
    <phoneticPr fontId="20" type="noConversion"/>
  </si>
  <si>
    <t>青岛杜森-2</t>
    <phoneticPr fontId="20" type="noConversion"/>
  </si>
  <si>
    <t>滞箱费类(下游)</t>
    <phoneticPr fontId="20" type="noConversion"/>
  </si>
  <si>
    <t>租期阈值</t>
    <phoneticPr fontId="20" type="noConversion"/>
  </si>
  <si>
    <t>占箱时间</t>
    <phoneticPr fontId="20" type="noConversion"/>
  </si>
  <si>
    <t>80260700</t>
    <phoneticPr fontId="20" type="noConversion"/>
  </si>
  <si>
    <t>发货去向 ShipTo ID</t>
    <phoneticPr fontId="20" type="noConversion"/>
  </si>
  <si>
    <t>发货去向 ShipToID</t>
    <phoneticPr fontId="20" type="noConversion"/>
  </si>
  <si>
    <t>预警提前量 (天)</t>
    <phoneticPr fontId="20" type="noConversion"/>
  </si>
  <si>
    <r>
      <rPr>
        <b/>
        <sz val="12"/>
        <color rgb="FFFF0000"/>
        <rFont val="微软雅黑"/>
        <family val="2"/>
        <charset val="134"/>
      </rPr>
      <t>需求说明：</t>
    </r>
    <r>
      <rPr>
        <sz val="10"/>
        <color theme="1"/>
        <rFont val="微软雅黑"/>
        <family val="2"/>
        <charset val="134"/>
      </rPr>
      <t xml:space="preserve">
</t>
    </r>
    <r>
      <rPr>
        <b/>
        <sz val="10"/>
        <rFont val="微软雅黑"/>
        <family val="2"/>
        <charset val="134"/>
      </rPr>
      <t>1. 显示的记录符合以下条件：</t>
    </r>
    <r>
      <rPr>
        <sz val="10"/>
        <rFont val="微软雅黑"/>
        <family val="2"/>
        <charset val="134"/>
      </rPr>
      <t xml:space="preserve">
   (1) 客户合同中的客户方=该结算单常规页签所选集团客户 或 该集团客户的子公司，且
   (2) 客户合同中 SoldTo/ShipTo 匹配规则页签的 SoldTo = 该结算单常规页签所选买方，且
   (3) 符合上面两个条件的客户合同状态=已生效或已过期，且
   (4) 客户合同存在按上下游拆分租期记费(SRD0007)的滞箱费结算规则，且
   (5) 客户平台有以结算单常规页签的客户方或该客户的子公司/外仓的发货扫描记录，且
   (6) 箱号尚未回收 且
   (7) 0 ≤ 租期阈值 - 占箱时间 ≤ 预警提前量</t>
    </r>
    <r>
      <rPr>
        <b/>
        <sz val="10"/>
        <rFont val="微软雅黑"/>
        <family val="2"/>
        <charset val="134"/>
      </rPr>
      <t xml:space="preserve">
2</t>
    </r>
    <r>
      <rPr>
        <b/>
        <sz val="10"/>
        <color theme="1"/>
        <rFont val="微软雅黑"/>
        <family val="2"/>
        <charset val="134"/>
      </rPr>
      <t>. 预警提前量：</t>
    </r>
    <r>
      <rPr>
        <sz val="10"/>
        <color theme="1"/>
        <rFont val="微软雅黑"/>
        <family val="2"/>
        <charset val="134"/>
      </rPr>
      <t>按销售订单发货日期</t>
    </r>
    <r>
      <rPr>
        <sz val="10"/>
        <rFont val="微软雅黑"/>
        <family val="2"/>
        <charset val="134"/>
      </rPr>
      <t>取对应客户合同滞箱费结算规则中的“下游超期预警(天)”</t>
    </r>
    <r>
      <rPr>
        <b/>
        <sz val="10"/>
        <color theme="1"/>
        <rFont val="微软雅黑"/>
        <family val="2"/>
        <charset val="134"/>
      </rPr>
      <t xml:space="preserve">
3. 客户平台发货去向：</t>
    </r>
    <r>
      <rPr>
        <sz val="10"/>
        <color theme="1"/>
        <rFont val="微软雅黑"/>
        <family val="2"/>
        <charset val="134"/>
      </rPr>
      <t xml:space="preserve">按“客户平台 ShipTo-客户平台客户名称”显示
</t>
    </r>
    <r>
      <rPr>
        <b/>
        <sz val="10"/>
        <color theme="1"/>
        <rFont val="微软雅黑"/>
        <family val="2"/>
        <charset val="134"/>
      </rPr>
      <t>3. 预警统计期间至：</t>
    </r>
    <r>
      <rPr>
        <sz val="10"/>
        <color theme="1"/>
        <rFont val="微软雅黑"/>
        <family val="2"/>
        <charset val="134"/>
      </rPr>
      <t xml:space="preserve">即常规页签的结算单期间至
</t>
    </r>
    <r>
      <rPr>
        <b/>
        <sz val="10"/>
        <rFont val="微软雅黑"/>
        <family val="2"/>
        <charset val="134"/>
      </rPr>
      <t>4. 租期阈值：</t>
    </r>
    <r>
      <rPr>
        <sz val="10"/>
        <rFont val="微软雅黑"/>
        <family val="2"/>
        <charset val="134"/>
      </rPr>
      <t xml:space="preserve">取合同编号和发货日期选择对应的滞箱费结算规则中的“下游超期阈值”
</t>
    </r>
    <r>
      <rPr>
        <b/>
        <sz val="10"/>
        <rFont val="微软雅黑"/>
        <family val="2"/>
        <charset val="134"/>
      </rPr>
      <t>5. 占箱时间：</t>
    </r>
    <r>
      <rPr>
        <sz val="10"/>
        <rFont val="微软雅黑"/>
        <family val="2"/>
        <charset val="134"/>
      </rPr>
      <t>预警统计期间至 - 客户平台发货日期</t>
    </r>
    <r>
      <rPr>
        <b/>
        <sz val="10"/>
        <rFont val="微软雅黑"/>
        <family val="2"/>
        <charset val="134"/>
      </rPr>
      <t xml:space="preserve">
6. 到期天数：</t>
    </r>
    <r>
      <rPr>
        <sz val="10"/>
        <rFont val="微软雅黑"/>
        <family val="2"/>
        <charset val="134"/>
      </rPr>
      <t>租期阈值 - 占箱时间</t>
    </r>
    <r>
      <rPr>
        <sz val="10"/>
        <color theme="1"/>
        <rFont val="微软雅黑"/>
        <family val="2"/>
        <charset val="134"/>
      </rPr>
      <t xml:space="preserve">
</t>
    </r>
    <r>
      <rPr>
        <b/>
        <sz val="10"/>
        <color theme="1"/>
        <rFont val="微软雅黑"/>
        <family val="2"/>
        <charset val="134"/>
      </rPr>
      <t>7</t>
    </r>
    <r>
      <rPr>
        <b/>
        <sz val="10"/>
        <rFont val="微软雅黑"/>
        <family val="2"/>
        <charset val="134"/>
      </rPr>
      <t xml:space="preserve">. </t>
    </r>
    <r>
      <rPr>
        <sz val="10"/>
        <rFont val="微软雅黑"/>
        <family val="2"/>
        <charset val="134"/>
      </rPr>
      <t xml:space="preserve">保存后，详细信息列表分页显示，每页显示50行记录
</t>
    </r>
    <r>
      <rPr>
        <b/>
        <sz val="10"/>
        <rFont val="微软雅黑"/>
        <family val="2"/>
        <charset val="134"/>
      </rPr>
      <t>8.</t>
    </r>
    <r>
      <rPr>
        <sz val="10"/>
        <rFont val="微软雅黑"/>
        <family val="2"/>
        <charset val="134"/>
      </rPr>
      <t xml:space="preserve"> 详细信息列表按发货去向 ShipToID、到期天数、箱号顺序排列</t>
    </r>
    <phoneticPr fontId="20" type="noConversion"/>
  </si>
  <si>
    <t>装车数量</t>
    <phoneticPr fontId="20" type="noConversion"/>
  </si>
  <si>
    <r>
      <rPr>
        <b/>
        <sz val="12"/>
        <color rgb="FFFF0000"/>
        <rFont val="微软雅黑"/>
        <family val="2"/>
        <charset val="134"/>
      </rPr>
      <t>需求说明：</t>
    </r>
    <r>
      <rPr>
        <sz val="10"/>
        <color theme="1"/>
        <rFont val="微软雅黑"/>
        <family val="2"/>
        <charset val="134"/>
      </rPr>
      <t xml:space="preserve">
</t>
    </r>
    <r>
      <rPr>
        <b/>
        <sz val="10"/>
        <rFont val="微软雅黑"/>
        <family val="2"/>
        <charset val="134"/>
      </rPr>
      <t>1. 显示的记录符合以下条件：</t>
    </r>
    <r>
      <rPr>
        <sz val="10"/>
        <rFont val="微软雅黑"/>
        <family val="2"/>
        <charset val="134"/>
      </rPr>
      <t xml:space="preserve">
   (1) 该回收运单号未结算单过物流附加服务费，且
   (2) 装车数量＜起收量 且 对应的回通知中 支付物流附加费=是（PayLogSurcharge=Y），且
   (3) 该笔回收中至少有一个箱号的前次发货客户为该结算单常规页签集团客户 或 该集团客户的子公司，且
   (4) 该回收地点的 ShipTo 存在于客户合同的 SoldTo/ShipTo 匹配规则页签，且
   (5) 该合同的客户方=常规页签集团客户 或 该集团客户的子公司，该客户合同的 SoldTo/ShipTo 匹配规则页签的 SoldTo = 该结算单常规页签的买方，且
   (6) 该客户合同状态=已生效或已过期，且
   (7) 该客户合同所关联的已生效或已过期的销售报价中有物料“M000925-物流附加服务费”的报价</t>
    </r>
    <r>
      <rPr>
        <b/>
        <sz val="10"/>
        <rFont val="微软雅黑"/>
        <family val="2"/>
        <charset val="134"/>
      </rPr>
      <t xml:space="preserve">
2</t>
    </r>
    <r>
      <rPr>
        <b/>
        <sz val="10"/>
        <color theme="1"/>
        <rFont val="微软雅黑"/>
        <family val="2"/>
        <charset val="134"/>
      </rPr>
      <t>. ShipToID：</t>
    </r>
    <r>
      <rPr>
        <sz val="10"/>
        <color theme="1"/>
        <rFont val="微软雅黑"/>
        <family val="2"/>
        <charset val="134"/>
      </rPr>
      <t xml:space="preserve">显示的是箱控系统客户合同中SoldTo/ShipTo 匹配规则页签的 ShipToID，而不是客户平台的 ShipToID
</t>
    </r>
    <r>
      <rPr>
        <b/>
        <sz val="10"/>
        <color theme="1"/>
        <rFont val="微软雅黑"/>
        <family val="2"/>
        <charset val="134"/>
      </rPr>
      <t>3. 客户平台发货去向：</t>
    </r>
    <r>
      <rPr>
        <sz val="10"/>
        <color theme="1"/>
        <rFont val="微软雅黑"/>
        <family val="2"/>
        <charset val="134"/>
      </rPr>
      <t xml:space="preserve">按“客户平台 ShipTo-客户平台客户名称”显示
</t>
    </r>
    <r>
      <rPr>
        <b/>
        <sz val="10"/>
        <color theme="1"/>
        <rFont val="微软雅黑"/>
        <family val="2"/>
        <charset val="134"/>
      </rPr>
      <t>4. 未税单价：</t>
    </r>
    <r>
      <rPr>
        <sz val="10"/>
        <color theme="1"/>
        <rFont val="微软雅黑"/>
        <family val="2"/>
        <charset val="134"/>
      </rPr>
      <t xml:space="preserve">按入库日期取对应的物料附加服务费的销售报价（如果没有，则取已过期的距离入库日期最近的销售报价）
</t>
    </r>
    <r>
      <rPr>
        <b/>
        <sz val="10"/>
        <color theme="1"/>
        <rFont val="微软雅黑"/>
        <family val="2"/>
        <charset val="134"/>
      </rPr>
      <t>5</t>
    </r>
    <r>
      <rPr>
        <b/>
        <sz val="10"/>
        <rFont val="微软雅黑"/>
        <family val="2"/>
        <charset val="134"/>
      </rPr>
      <t xml:space="preserve">. </t>
    </r>
    <r>
      <rPr>
        <sz val="10"/>
        <rFont val="微软雅黑"/>
        <family val="2"/>
        <charset val="134"/>
      </rPr>
      <t>列表保存后分页显示，每页显示50行记录</t>
    </r>
    <phoneticPr fontId="20" type="noConversion"/>
  </si>
  <si>
    <t>80260518</t>
    <phoneticPr fontId="20" type="noConversion"/>
  </si>
  <si>
    <t>到期预警</t>
    <phoneticPr fontId="20" type="noConversion"/>
  </si>
  <si>
    <t>结算信息</t>
    <phoneticPr fontId="20" type="noConversion"/>
  </si>
  <si>
    <r>
      <t>SoldTo 对账单接收人</t>
    </r>
    <r>
      <rPr>
        <sz val="10"/>
        <color rgb="FFFF0000"/>
        <rFont val="微软雅黑"/>
        <family val="2"/>
        <charset val="134"/>
      </rPr>
      <t>*</t>
    </r>
    <r>
      <rPr>
        <sz val="10"/>
        <color theme="1"/>
        <rFont val="微软雅黑"/>
        <family val="2"/>
        <charset val="134"/>
      </rPr>
      <t>：</t>
    </r>
    <phoneticPr fontId="20" type="noConversion"/>
  </si>
  <si>
    <t>田朔</t>
    <phoneticPr fontId="20" type="noConversion"/>
  </si>
  <si>
    <t>外部注释：</t>
    <phoneticPr fontId="20" type="noConversion"/>
  </si>
  <si>
    <t>tian-shu@txxxmobile.com</t>
    <phoneticPr fontId="20" type="noConversion"/>
  </si>
  <si>
    <t>manager-系统管理员</t>
    <phoneticPr fontId="20" type="noConversion"/>
  </si>
  <si>
    <t>E0065-阴悦</t>
    <phoneticPr fontId="20" type="noConversion"/>
  </si>
  <si>
    <r>
      <t xml:space="preserve">客户 (集团公司) </t>
    </r>
    <r>
      <rPr>
        <b/>
        <sz val="10"/>
        <color rgb="FFFF0000"/>
        <rFont val="微软雅黑"/>
        <family val="2"/>
        <charset val="134"/>
      </rPr>
      <t>*</t>
    </r>
    <r>
      <rPr>
        <sz val="10"/>
        <color theme="1"/>
        <rFont val="微软雅黑"/>
        <family val="2"/>
        <charset val="134"/>
      </rPr>
      <t>：</t>
    </r>
    <phoneticPr fontId="20" type="noConversion"/>
  </si>
  <si>
    <t>*回收和未回收的物流载具都纳入计算</t>
    <phoneticPr fontId="20" type="noConversion"/>
  </si>
  <si>
    <t>ShipTo ID (客户系统)</t>
    <phoneticPr fontId="20" type="noConversion"/>
  </si>
  <si>
    <t>ShipTo Name (客户系统)</t>
    <phoneticPr fontId="20" type="noConversion"/>
  </si>
  <si>
    <t>数量 (箱天)</t>
    <phoneticPr fontId="20" type="noConversion"/>
  </si>
  <si>
    <t>青岛杜森商贸有限公司青岛分公司</t>
    <phoneticPr fontId="20" type="noConversion"/>
  </si>
  <si>
    <t>长春德润化工有限公司</t>
    <phoneticPr fontId="20" type="noConversion"/>
  </si>
  <si>
    <t>确认信息</t>
  </si>
  <si>
    <t>结算单通知日期：</t>
    <phoneticPr fontId="20" type="noConversion"/>
  </si>
  <si>
    <t>结算单确认日期：</t>
  </si>
  <si>
    <t>结算单确认凭证:</t>
    <phoneticPr fontId="20" type="noConversion"/>
  </si>
  <si>
    <t>上传</t>
  </si>
  <si>
    <t>结算总折扣：</t>
    <phoneticPr fontId="20" type="noConversion"/>
  </si>
  <si>
    <r>
      <t xml:space="preserve">下游客服负责人 </t>
    </r>
    <r>
      <rPr>
        <sz val="10"/>
        <color rgb="FFFF0000"/>
        <rFont val="微软雅黑"/>
        <family val="2"/>
        <charset val="134"/>
      </rPr>
      <t>*</t>
    </r>
    <r>
      <rPr>
        <sz val="10"/>
        <color theme="1"/>
        <rFont val="微软雅黑"/>
        <family val="2"/>
        <charset val="134"/>
      </rPr>
      <t>:</t>
    </r>
    <phoneticPr fontId="20" type="noConversion"/>
  </si>
  <si>
    <t>销售订单/客户结算单(下游)</t>
    <phoneticPr fontId="20" type="noConversion"/>
  </si>
  <si>
    <t>结算单凭证上传日期：</t>
    <phoneticPr fontId="20" type="noConversion"/>
  </si>
  <si>
    <t>结算总金额 (含税)：</t>
    <phoneticPr fontId="20" type="noConversion"/>
  </si>
  <si>
    <t>预览结算单</t>
    <phoneticPr fontId="20" type="noConversion"/>
  </si>
  <si>
    <t>保存</t>
    <phoneticPr fontId="20" type="noConversion"/>
  </si>
  <si>
    <t>结算已完成</t>
    <phoneticPr fontId="27" type="noConversion"/>
  </si>
  <si>
    <t>已完成</t>
    <phoneticPr fontId="27" type="noConversion"/>
  </si>
  <si>
    <t>已确认</t>
    <phoneticPr fontId="27" type="noConversion"/>
  </si>
  <si>
    <t>已冻结</t>
    <phoneticPr fontId="27" type="noConversion"/>
  </si>
  <si>
    <t>复核中</t>
    <phoneticPr fontId="27" type="noConversion"/>
  </si>
  <si>
    <t>确认中</t>
    <phoneticPr fontId="27" type="noConversion"/>
  </si>
  <si>
    <t>改为</t>
    <phoneticPr fontId="27" type="noConversion"/>
  </si>
  <si>
    <t>原状态</t>
    <phoneticPr fontId="27" type="noConversion"/>
  </si>
  <si>
    <t>流程冻结</t>
    <phoneticPr fontId="20" type="noConversion"/>
  </si>
  <si>
    <t>已通知</t>
    <phoneticPr fontId="20" type="noConversion"/>
  </si>
  <si>
    <t>客户确认(无凭证)</t>
    <phoneticPr fontId="20" type="noConversion"/>
  </si>
  <si>
    <t>客户确认(有凭证)</t>
    <phoneticPr fontId="20" type="noConversion"/>
  </si>
  <si>
    <t>已通知</t>
    <phoneticPr fontId="27" type="noConversion"/>
  </si>
  <si>
    <t>客户查验中</t>
    <phoneticPr fontId="27" type="noConversion"/>
  </si>
  <si>
    <t>原按钮</t>
    <phoneticPr fontId="20" type="noConversion"/>
  </si>
  <si>
    <t>改为</t>
    <phoneticPr fontId="20" type="noConversion"/>
  </si>
  <si>
    <t>流程冻结</t>
    <phoneticPr fontId="20" type="noConversion"/>
  </si>
  <si>
    <t>待复核</t>
    <phoneticPr fontId="20" type="noConversion"/>
  </si>
  <si>
    <t>冻结</t>
    <phoneticPr fontId="20" type="noConversion"/>
  </si>
  <si>
    <t>客户确认</t>
    <phoneticPr fontId="20" type="noConversion"/>
  </si>
  <si>
    <t>客户确认(无凭证)</t>
    <phoneticPr fontId="20" type="noConversion"/>
  </si>
  <si>
    <t>客户确认(有凭证)</t>
    <phoneticPr fontId="20" type="noConversion"/>
  </si>
  <si>
    <t>折扣原因：</t>
    <phoneticPr fontId="20" type="noConversion"/>
  </si>
  <si>
    <t>已确认(凭证未上传)</t>
    <phoneticPr fontId="27" type="noConversion"/>
  </si>
  <si>
    <t>已确认(凭证已上传)</t>
    <phoneticPr fontId="27" type="noConversion"/>
  </si>
  <si>
    <t>总占箱天数</t>
    <phoneticPr fontId="20" type="noConversion"/>
  </si>
  <si>
    <t>超期滞箱天数</t>
    <phoneticPr fontId="20" type="noConversion"/>
  </si>
  <si>
    <r>
      <rPr>
        <b/>
        <sz val="12"/>
        <color rgb="FFFF0000"/>
        <rFont val="微软雅黑"/>
        <family val="2"/>
        <charset val="134"/>
      </rPr>
      <t>需求说明：</t>
    </r>
    <r>
      <rPr>
        <sz val="10"/>
        <color theme="1"/>
        <rFont val="微软雅黑"/>
        <family val="2"/>
        <charset val="134"/>
      </rPr>
      <t xml:space="preserve">
</t>
    </r>
    <r>
      <rPr>
        <b/>
        <sz val="10"/>
        <color theme="1"/>
        <rFont val="微软雅黑"/>
        <family val="2"/>
        <charset val="134"/>
      </rPr>
      <t>1. SoldTo 对账单接收人：</t>
    </r>
    <r>
      <rPr>
        <sz val="10"/>
        <color theme="1"/>
        <rFont val="微软雅黑"/>
        <family val="2"/>
        <charset val="134"/>
      </rPr>
      <t>取自客户主数据的SoldTo/ShipTo匹配规则中的“SoldTo对账单接收人”。</t>
    </r>
    <r>
      <rPr>
        <b/>
        <sz val="10"/>
        <color theme="1"/>
        <rFont val="微软雅黑"/>
        <family val="2"/>
        <charset val="134"/>
      </rPr>
      <t xml:space="preserve">
2. 状态</t>
    </r>
    <r>
      <rPr>
        <sz val="10"/>
        <color theme="1"/>
        <rFont val="微软雅黑"/>
        <family val="2"/>
        <charset val="134"/>
      </rPr>
      <t xml:space="preserve">
</t>
    </r>
    <r>
      <rPr>
        <b/>
        <sz val="10"/>
        <color theme="1"/>
        <rFont val="微软雅黑"/>
        <family val="2"/>
        <charset val="134"/>
      </rPr>
      <t xml:space="preserve">    已通知</t>
    </r>
    <r>
      <rPr>
        <sz val="10"/>
        <color theme="1"/>
        <rFont val="微软雅黑"/>
        <family val="2"/>
        <charset val="134"/>
      </rPr>
      <t xml:space="preserve">
    </t>
    </r>
    <r>
      <rPr>
        <b/>
        <sz val="10"/>
        <color theme="1"/>
        <rFont val="微软雅黑"/>
        <family val="2"/>
        <charset val="134"/>
      </rPr>
      <t xml:space="preserve">· </t>
    </r>
    <r>
      <rPr>
        <sz val="10"/>
        <color theme="1"/>
        <rFont val="微软雅黑"/>
        <family val="2"/>
        <charset val="134"/>
      </rPr>
      <t xml:space="preserve">单据自动创建后的第一个状态，说明系统已自动给客户发送了对账单
    </t>
    </r>
    <r>
      <rPr>
        <b/>
        <sz val="10"/>
        <color theme="1"/>
        <rFont val="微软雅黑"/>
        <family val="2"/>
        <charset val="134"/>
      </rPr>
      <t xml:space="preserve">· </t>
    </r>
    <r>
      <rPr>
        <sz val="10"/>
        <color theme="1"/>
        <rFont val="微软雅黑"/>
        <family val="2"/>
        <charset val="134"/>
      </rPr>
      <t xml:space="preserve">该状态下右上角所有按钮均可点击、结算单凭证上传按钮 可用；结算总折扣字段不可编辑
    </t>
    </r>
    <r>
      <rPr>
        <b/>
        <sz val="10"/>
        <color theme="1"/>
        <rFont val="微软雅黑"/>
        <family val="2"/>
        <charset val="134"/>
      </rPr>
      <t>客户查验中</t>
    </r>
    <r>
      <rPr>
        <sz val="10"/>
        <color theme="1"/>
        <rFont val="微软雅黑"/>
        <family val="2"/>
        <charset val="134"/>
      </rPr>
      <t xml:space="preserve">
    </t>
    </r>
    <r>
      <rPr>
        <b/>
        <sz val="10"/>
        <color theme="1"/>
        <rFont val="微软雅黑"/>
        <family val="2"/>
        <charset val="134"/>
      </rPr>
      <t xml:space="preserve"> · </t>
    </r>
    <r>
      <rPr>
        <sz val="10"/>
        <color theme="1"/>
        <rFont val="微软雅黑"/>
        <family val="2"/>
        <charset val="134"/>
      </rPr>
      <t xml:space="preserve">点击“流程冻结”按钮，单据状态变为“客户查验中”
     </t>
    </r>
    <r>
      <rPr>
        <b/>
        <sz val="10"/>
        <color theme="1"/>
        <rFont val="微软雅黑"/>
        <family val="2"/>
        <charset val="134"/>
      </rPr>
      <t xml:space="preserve">· </t>
    </r>
    <r>
      <rPr>
        <sz val="10"/>
        <color theme="1"/>
        <rFont val="微软雅黑"/>
        <family val="2"/>
        <charset val="134"/>
      </rPr>
      <t xml:space="preserve">该状态下结算单总折扣字段可编辑、结算单凭证上传按钮可用、客户确认(有凭证)按钮可用
    </t>
    </r>
    <r>
      <rPr>
        <b/>
        <sz val="10"/>
        <color theme="1"/>
        <rFont val="微软雅黑"/>
        <family val="2"/>
        <charset val="134"/>
      </rPr>
      <t>已确认(凭证未上传)</t>
    </r>
    <r>
      <rPr>
        <sz val="10"/>
        <color theme="1"/>
        <rFont val="微软雅黑"/>
        <family val="2"/>
        <charset val="134"/>
      </rPr>
      <t xml:space="preserve">
     </t>
    </r>
    <r>
      <rPr>
        <b/>
        <sz val="10"/>
        <color theme="1"/>
        <rFont val="微软雅黑"/>
        <family val="2"/>
        <charset val="134"/>
      </rPr>
      <t xml:space="preserve">· </t>
    </r>
    <r>
      <rPr>
        <sz val="10"/>
        <color theme="1"/>
        <rFont val="微软雅黑"/>
        <family val="2"/>
        <charset val="134"/>
      </rPr>
      <t xml:space="preserve">结算单通知日期的第16天，如果单据状态仍是“已通知”，则自动变为“已确认(凭证未上传)”；或点击“客户确认(无凭证)”按钮
     </t>
    </r>
    <r>
      <rPr>
        <b/>
        <sz val="10"/>
        <color theme="1"/>
        <rFont val="微软雅黑"/>
        <family val="2"/>
        <charset val="134"/>
      </rPr>
      <t xml:space="preserve">· </t>
    </r>
    <r>
      <rPr>
        <sz val="10"/>
        <color theme="1"/>
        <rFont val="微软雅黑"/>
        <family val="2"/>
        <charset val="134"/>
      </rPr>
      <t>该状态下</t>
    </r>
    <r>
      <rPr>
        <strike/>
        <sz val="10"/>
        <color rgb="FF7030A0"/>
        <rFont val="微软雅黑"/>
        <family val="2"/>
        <charset val="134"/>
      </rPr>
      <t>只有</t>
    </r>
    <r>
      <rPr>
        <sz val="10"/>
        <color rgb="FF7030A0"/>
        <rFont val="微软雅黑"/>
        <family val="2"/>
        <charset val="134"/>
      </rPr>
      <t>结算单总折扣字段可编辑、</t>
    </r>
    <r>
      <rPr>
        <sz val="10"/>
        <color theme="1"/>
        <rFont val="微软雅黑"/>
        <family val="2"/>
        <charset val="134"/>
      </rPr>
      <t xml:space="preserve">结算单凭证上传按钮、客户确认(有凭证)按钮可用
    </t>
    </r>
    <r>
      <rPr>
        <b/>
        <sz val="10"/>
        <color theme="1"/>
        <rFont val="微软雅黑"/>
        <family val="2"/>
        <charset val="134"/>
      </rPr>
      <t xml:space="preserve"> · </t>
    </r>
    <r>
      <rPr>
        <sz val="10"/>
        <color theme="1"/>
        <rFont val="微软雅黑"/>
        <family val="2"/>
        <charset val="134"/>
      </rPr>
      <t xml:space="preserve">当单据变为“已确认(凭证未上传)”时，如果结算单确认日期无值，则结算单确认日期=系统当前日期
    </t>
    </r>
    <r>
      <rPr>
        <b/>
        <sz val="10"/>
        <color theme="1"/>
        <rFont val="微软雅黑"/>
        <family val="2"/>
        <charset val="134"/>
      </rPr>
      <t xml:space="preserve">已确认(凭证已上传)
     · </t>
    </r>
    <r>
      <rPr>
        <sz val="10"/>
        <color theme="1"/>
        <rFont val="微软雅黑"/>
        <family val="2"/>
        <charset val="134"/>
      </rPr>
      <t xml:space="preserve">点击“客户确认(有凭证)”按钮后，单据状态变为“已确认(凭证已上传)”
     </t>
    </r>
    <r>
      <rPr>
        <b/>
        <sz val="10"/>
        <color theme="1"/>
        <rFont val="微软雅黑"/>
        <family val="2"/>
        <charset val="134"/>
      </rPr>
      <t xml:space="preserve">· </t>
    </r>
    <r>
      <rPr>
        <sz val="10"/>
        <color theme="1"/>
        <rFont val="微软雅黑"/>
        <family val="2"/>
        <charset val="134"/>
      </rPr>
      <t xml:space="preserve">该状态下所有字段均不可编辑，所有按钮均不可点击
    </t>
    </r>
    <r>
      <rPr>
        <b/>
        <sz val="10"/>
        <color theme="1"/>
        <rFont val="微软雅黑"/>
        <family val="2"/>
        <charset val="134"/>
      </rPr>
      <t>结算已完成：</t>
    </r>
    <r>
      <rPr>
        <sz val="10"/>
        <color theme="1"/>
        <rFont val="微软雅黑"/>
        <family val="2"/>
        <charset val="134"/>
      </rPr>
      <t>单据的最后一个状态，触发条件待定</t>
    </r>
    <r>
      <rPr>
        <b/>
        <sz val="10"/>
        <color theme="1"/>
        <rFont val="微软雅黑"/>
        <family val="2"/>
        <charset val="134"/>
      </rPr>
      <t xml:space="preserve">
3. 按钮
    流程冻结</t>
    </r>
    <r>
      <rPr>
        <sz val="10"/>
        <color theme="1"/>
        <rFont val="微软雅黑"/>
        <family val="2"/>
        <charset val="134"/>
      </rPr>
      <t xml:space="preserve">
  </t>
    </r>
    <r>
      <rPr>
        <b/>
        <sz val="10"/>
        <color theme="1"/>
        <rFont val="微软雅黑"/>
        <family val="2"/>
        <charset val="134"/>
      </rPr>
      <t xml:space="preserve">  · </t>
    </r>
    <r>
      <rPr>
        <sz val="10"/>
        <color theme="1"/>
        <rFont val="微软雅黑"/>
        <family val="2"/>
        <charset val="134"/>
      </rPr>
      <t xml:space="preserve">只有在状态=已通知 时可用，点击后状态变为“客户查验中”
   </t>
    </r>
    <r>
      <rPr>
        <b/>
        <sz val="10"/>
        <color theme="1"/>
        <rFont val="微软雅黑"/>
        <family val="2"/>
        <charset val="134"/>
      </rPr>
      <t xml:space="preserve"> · </t>
    </r>
    <r>
      <rPr>
        <sz val="10"/>
        <color theme="1"/>
        <rFont val="微软雅黑"/>
        <family val="2"/>
        <charset val="134"/>
      </rPr>
      <t xml:space="preserve">该按钮的应用场景是客户反馈对账单有问题，需要修改
    </t>
    </r>
    <r>
      <rPr>
        <b/>
        <sz val="10"/>
        <color theme="1"/>
        <rFont val="微软雅黑"/>
        <family val="2"/>
        <charset val="134"/>
      </rPr>
      <t xml:space="preserve">客户确认(无凭证)
    · </t>
    </r>
    <r>
      <rPr>
        <sz val="10"/>
        <color theme="1"/>
        <rFont val="微软雅黑"/>
        <family val="2"/>
        <charset val="134"/>
      </rPr>
      <t xml:space="preserve">在状态=已通知 或 客户查验中 时可用，点击后状态变为“已确认(凭证未上传)”
   </t>
    </r>
    <r>
      <rPr>
        <b/>
        <sz val="10"/>
        <color theme="1"/>
        <rFont val="微软雅黑"/>
        <family val="2"/>
        <charset val="134"/>
      </rPr>
      <t xml:space="preserve"> · </t>
    </r>
    <r>
      <rPr>
        <sz val="10"/>
        <color theme="1"/>
        <rFont val="微软雅黑"/>
        <family val="2"/>
        <charset val="134"/>
      </rPr>
      <t xml:space="preserve">该按钮的主要应用场景是当下游客服修改的折扣被客户确认了 (但还没有给凭证)，不再需要修改结算单；如果更新的结算单被客户确认且客户也提供了凭证，则这里可以跳过流程冻结，直接上传凭证
    </t>
    </r>
    <r>
      <rPr>
        <b/>
        <sz val="10"/>
        <color theme="1"/>
        <rFont val="微软雅黑"/>
        <family val="2"/>
        <charset val="134"/>
      </rPr>
      <t xml:space="preserve">客户确认(有凭证)
    · </t>
    </r>
    <r>
      <rPr>
        <sz val="10"/>
        <color theme="1"/>
        <rFont val="微软雅黑"/>
        <family val="2"/>
        <charset val="134"/>
      </rPr>
      <t xml:space="preserve">在状态=已通知 或 客户查验中 时可用
    </t>
    </r>
    <r>
      <rPr>
        <b/>
        <sz val="10"/>
        <color theme="1"/>
        <rFont val="微软雅黑"/>
        <family val="2"/>
        <charset val="134"/>
      </rPr>
      <t xml:space="preserve">· </t>
    </r>
    <r>
      <rPr>
        <sz val="10"/>
        <color theme="1"/>
        <rFont val="微软雅黑"/>
        <family val="2"/>
        <charset val="134"/>
      </rPr>
      <t xml:space="preserve">点击后需要校验：如果结算单确认凭证字段无值则不能确认，弹窗提醒用户：请先上传结算单确认凭证！
    </t>
    </r>
    <r>
      <rPr>
        <b/>
        <sz val="10"/>
        <color theme="1"/>
        <rFont val="微软雅黑"/>
        <family val="2"/>
        <charset val="134"/>
      </rPr>
      <t xml:space="preserve">· </t>
    </r>
    <r>
      <rPr>
        <sz val="10"/>
        <color theme="1"/>
        <rFont val="微软雅黑"/>
        <family val="2"/>
        <charset val="134"/>
      </rPr>
      <t xml:space="preserve">如果上一校验条件通过，则弹窗提醒用户：该单据将无法再被修改，请确认！点击“确认”按钮，单据状态变为“已确认”；点击“取消”按钮，弹窗关闭返回页面不做修改
   </t>
    </r>
    <r>
      <rPr>
        <b/>
        <sz val="10"/>
        <color theme="1"/>
        <rFont val="微软雅黑"/>
        <family val="2"/>
        <charset val="134"/>
      </rPr>
      <t xml:space="preserve"> · </t>
    </r>
    <r>
      <rPr>
        <sz val="10"/>
        <color theme="1"/>
        <rFont val="微软雅黑"/>
        <family val="2"/>
        <charset val="134"/>
      </rPr>
      <t>确认成功后，结算单凭证上传日期=系统当前日期；如果结算单确认日期无值，则结算单确认日期=系统当前日期</t>
    </r>
    <r>
      <rPr>
        <b/>
        <sz val="10"/>
        <color theme="1"/>
        <rFont val="微软雅黑"/>
        <family val="2"/>
        <charset val="134"/>
      </rPr>
      <t xml:space="preserve">
4. 结算单日期：</t>
    </r>
    <r>
      <rPr>
        <sz val="10"/>
        <color theme="1"/>
        <rFont val="微软雅黑"/>
        <family val="2"/>
        <charset val="134"/>
      </rPr>
      <t xml:space="preserve">自动生成结算单的日期
</t>
    </r>
    <r>
      <rPr>
        <b/>
        <sz val="10"/>
        <color theme="1"/>
        <rFont val="微软雅黑"/>
        <family val="2"/>
        <charset val="134"/>
      </rPr>
      <t>5. 结算单通知日期：</t>
    </r>
    <r>
      <rPr>
        <sz val="10"/>
        <color theme="1"/>
        <rFont val="微软雅黑"/>
        <family val="2"/>
        <charset val="134"/>
      </rPr>
      <t xml:space="preserve">自动生成结算单的日期
</t>
    </r>
    <r>
      <rPr>
        <b/>
        <sz val="10"/>
        <color theme="1"/>
        <rFont val="微软雅黑"/>
        <family val="2"/>
        <charset val="134"/>
      </rPr>
      <t>6. 结算单确认日期：</t>
    </r>
    <r>
      <rPr>
        <sz val="10"/>
        <color theme="1"/>
        <rFont val="微软雅黑"/>
        <family val="2"/>
        <charset val="134"/>
      </rPr>
      <t xml:space="preserve">不可编辑，值在单据变为“已确认(凭证未上传)”或“已确认(凭证已上传)”时自动取系统当时的日期(哪个早保存哪个)。
</t>
    </r>
    <r>
      <rPr>
        <b/>
        <sz val="10"/>
        <color theme="1"/>
        <rFont val="微软雅黑"/>
        <family val="2"/>
        <charset val="134"/>
      </rPr>
      <t>7. 结算单凭证上传日期：</t>
    </r>
    <r>
      <rPr>
        <sz val="10"/>
        <color theme="1"/>
        <rFont val="微软雅黑"/>
        <family val="2"/>
        <charset val="134"/>
      </rPr>
      <t xml:space="preserve">不可编辑，保存的是点击“客户确认”按钮成功后的日期。
</t>
    </r>
    <r>
      <rPr>
        <b/>
        <sz val="10"/>
        <color theme="1"/>
        <rFont val="微软雅黑"/>
        <family val="2"/>
        <charset val="134"/>
      </rPr>
      <t>8. 结算单确认凭证</t>
    </r>
    <r>
      <rPr>
        <sz val="10"/>
        <color theme="1"/>
        <rFont val="微软雅黑"/>
        <family val="2"/>
        <charset val="134"/>
      </rPr>
      <t xml:space="preserve">：它的上传按钮在 状态=已通知、客户查验中、已确认(凭证未上传) 时可用；上传文件大小需要≤5M。
</t>
    </r>
    <r>
      <rPr>
        <b/>
        <sz val="10"/>
        <color theme="1"/>
        <rFont val="微软雅黑"/>
        <family val="2"/>
        <charset val="134"/>
      </rPr>
      <t>9. 结算单期间自、</t>
    </r>
    <r>
      <rPr>
        <b/>
        <sz val="10"/>
        <rFont val="微软雅黑"/>
        <family val="2"/>
        <charset val="134"/>
      </rPr>
      <t xml:space="preserve">结算单期间至： </t>
    </r>
    <r>
      <rPr>
        <sz val="10"/>
        <rFont val="微软雅黑"/>
        <family val="2"/>
        <charset val="134"/>
      </rPr>
      <t>自动取定时任务运行时前一个整月的数据。</t>
    </r>
    <r>
      <rPr>
        <b/>
        <sz val="10"/>
        <rFont val="微软雅黑"/>
        <family val="2"/>
        <charset val="134"/>
      </rPr>
      <t xml:space="preserve">
10</t>
    </r>
    <r>
      <rPr>
        <b/>
        <sz val="10"/>
        <color theme="1"/>
        <rFont val="微软雅黑"/>
        <family val="2"/>
        <charset val="134"/>
      </rPr>
      <t>. 结算总折扣：</t>
    </r>
    <r>
      <rPr>
        <sz val="10"/>
        <color theme="1"/>
        <rFont val="微软雅黑"/>
        <family val="2"/>
        <charset val="134"/>
      </rPr>
      <t>默认=0.00，只有在状态=客户查验中时可编辑，值为数值，保留2位小数。</t>
    </r>
    <r>
      <rPr>
        <b/>
        <sz val="10"/>
        <color theme="1"/>
        <rFont val="微软雅黑"/>
        <family val="2"/>
        <charset val="134"/>
      </rPr>
      <t xml:space="preserve">
11. 折扣原因：</t>
    </r>
    <r>
      <rPr>
        <sz val="10"/>
        <color theme="1"/>
        <rFont val="微软雅黑"/>
        <family val="2"/>
        <charset val="134"/>
      </rPr>
      <t>如果结算总折扣字段有值，则该字段必填。</t>
    </r>
    <r>
      <rPr>
        <b/>
        <sz val="10"/>
        <color theme="1"/>
        <rFont val="微软雅黑"/>
        <family val="2"/>
        <charset val="134"/>
      </rPr>
      <t xml:space="preserve">
12. 结算总金额 (含税)：</t>
    </r>
    <r>
      <rPr>
        <sz val="10"/>
        <color theme="1"/>
        <rFont val="微软雅黑"/>
        <family val="2"/>
        <charset val="134"/>
      </rPr>
      <t>值=滞箱费页签的结算总金额 + 物流附加服务费页签的结算总金额 - 结算总折扣</t>
    </r>
    <r>
      <rPr>
        <b/>
        <sz val="10"/>
        <color theme="1"/>
        <rFont val="微软雅黑"/>
        <family val="2"/>
        <charset val="134"/>
      </rPr>
      <t xml:space="preserve">
13. 外部注释：</t>
    </r>
    <r>
      <rPr>
        <sz val="10"/>
        <color theme="1"/>
        <rFont val="微软雅黑"/>
        <family val="2"/>
        <charset val="134"/>
      </rPr>
      <t>取自客户主数据的SoldTo/ShipTo匹配规则中的“备注”。</t>
    </r>
    <r>
      <rPr>
        <b/>
        <sz val="10"/>
        <color theme="1"/>
        <rFont val="微软雅黑"/>
        <family val="2"/>
        <charset val="134"/>
      </rPr>
      <t xml:space="preserve">
14. </t>
    </r>
    <r>
      <rPr>
        <sz val="10"/>
        <color theme="1"/>
        <rFont val="微软雅黑"/>
        <family val="2"/>
        <charset val="134"/>
      </rPr>
      <t>如果滞箱费项目页签、到期预警项目页签、物流附加服务费项目页签都没有记录，则不生成结算单。</t>
    </r>
    <phoneticPr fontId="20" type="noConversion"/>
  </si>
  <si>
    <t>滞箱费抵扣</t>
    <phoneticPr fontId="20" type="noConversion"/>
  </si>
  <si>
    <t>本次抵扣滞箱费总金额：</t>
    <phoneticPr fontId="20" type="noConversion"/>
  </si>
  <si>
    <t>*已回收、未超期、且未被抵扣(完)的租赁载具数据将显示在这里</t>
    <phoneticPr fontId="20" type="noConversion"/>
  </si>
  <si>
    <t>已抵扣天数</t>
    <phoneticPr fontId="20" type="noConversion"/>
  </si>
  <si>
    <t>本次抵扣天数</t>
    <phoneticPr fontId="20" type="noConversion"/>
  </si>
  <si>
    <t>可抵扣天数</t>
    <phoneticPr fontId="20" type="noConversion"/>
  </si>
  <si>
    <t>本次抵扣数量 (箱天)</t>
    <phoneticPr fontId="20" type="noConversion"/>
  </si>
  <si>
    <t>抵扣总额</t>
    <phoneticPr fontId="20" type="noConversion"/>
  </si>
  <si>
    <t>否</t>
    <phoneticPr fontId="20" type="noConversion"/>
  </si>
  <si>
    <r>
      <rPr>
        <b/>
        <sz val="12"/>
        <color rgb="FFFF0000"/>
        <rFont val="微软雅黑"/>
        <family val="2"/>
        <charset val="134"/>
      </rPr>
      <t>需求说明：</t>
    </r>
    <r>
      <rPr>
        <sz val="10"/>
        <color theme="1"/>
        <rFont val="微软雅黑"/>
        <family val="2"/>
        <charset val="134"/>
      </rPr>
      <t xml:space="preserve">
</t>
    </r>
    <r>
      <rPr>
        <b/>
        <sz val="10"/>
        <rFont val="微软雅黑"/>
        <family val="2"/>
        <charset val="134"/>
      </rPr>
      <t>1. 显示的记录符合以下条件：</t>
    </r>
    <r>
      <rPr>
        <sz val="10"/>
        <rFont val="微软雅黑"/>
        <family val="2"/>
        <charset val="134"/>
      </rPr>
      <t xml:space="preserve">
   (1) 集团客户的结算数据页签的“抵扣对应回收起始日期”有值，且
   (2) 客户合同中的客户方=该结算单常规页签所选集团客户 或 该集团客户的子公司，且
   (3) 客户合同中 SoldTo/ShipTo 匹配规则页签的 SoldTo = 该结算单常规页签所选买方，且
   (4) 符合上面两个条件的客户合同状态=已生效或已过期，且
   (5) 客户合同存在按上下游拆分租期记费(SRD0007)的滞箱费结算规则，且
   (6) 客户平台有以结算单常规页签的客户方或该客户的子公司/外仓的发货扫描记录，且
   (7) 该箱号的结算状态=未清 且 回收日期 ≤ 结算单期间至，且
   (8) 总占箱天数＜租期阈值
</t>
    </r>
    <r>
      <rPr>
        <b/>
        <sz val="10"/>
        <rFont val="微软雅黑"/>
        <family val="2"/>
        <charset val="134"/>
      </rPr>
      <t>2. 发货去向：</t>
    </r>
    <r>
      <rPr>
        <sz val="10"/>
        <rFont val="微软雅黑"/>
        <family val="2"/>
        <charset val="134"/>
      </rPr>
      <t xml:space="preserve">显示的是箱控系统下游客户的编号-名称
</t>
    </r>
    <r>
      <rPr>
        <b/>
        <sz val="10"/>
        <rFont val="微软雅黑"/>
        <family val="2"/>
        <charset val="134"/>
      </rPr>
      <t xml:space="preserve">3. 发货去向 (ShipToID) </t>
    </r>
    <r>
      <rPr>
        <sz val="10"/>
        <rFont val="微软雅黑"/>
        <family val="2"/>
        <charset val="134"/>
      </rPr>
      <t xml:space="preserve">：是按明细表中该客户列出的 ShipToID 的汇总，多个值时用逗号隔开
</t>
    </r>
    <r>
      <rPr>
        <b/>
        <sz val="10"/>
        <rFont val="微软雅黑"/>
        <family val="2"/>
        <charset val="134"/>
      </rPr>
      <t>4. 扫描数量：</t>
    </r>
    <r>
      <rPr>
        <sz val="10"/>
        <rFont val="微软雅黑"/>
        <family val="2"/>
        <charset val="134"/>
      </rPr>
      <t xml:space="preserve">按明细行计数
</t>
    </r>
    <r>
      <rPr>
        <b/>
        <sz val="10"/>
        <rFont val="微软雅黑"/>
        <family val="2"/>
        <charset val="134"/>
      </rPr>
      <t xml:space="preserve">5. </t>
    </r>
    <r>
      <rPr>
        <b/>
        <sz val="10"/>
        <color theme="1"/>
        <rFont val="微软雅黑"/>
        <family val="2"/>
        <charset val="134"/>
      </rPr>
      <t>最近结算日期：显示问号批注</t>
    </r>
    <r>
      <rPr>
        <sz val="10"/>
        <color theme="1"/>
        <rFont val="微软雅黑"/>
        <family val="2"/>
        <charset val="134"/>
      </rPr>
      <t xml:space="preserve">：表示该箱号上一次结算抵扣滞箱费时，计费终点的日期。
</t>
    </r>
    <r>
      <rPr>
        <b/>
        <sz val="10"/>
        <color theme="1"/>
        <rFont val="微软雅黑"/>
        <family val="2"/>
        <charset val="134"/>
      </rPr>
      <t>6. 回收响应时长：</t>
    </r>
    <r>
      <rPr>
        <sz val="10"/>
        <color theme="1"/>
        <rFont val="微软雅黑"/>
        <family val="2"/>
        <charset val="134"/>
      </rPr>
      <t xml:space="preserve">值=实际装车日期-回收问询中的客户通知日期
</t>
    </r>
    <r>
      <rPr>
        <b/>
        <sz val="10"/>
        <color theme="1"/>
        <rFont val="微软雅黑"/>
        <family val="2"/>
        <charset val="134"/>
      </rPr>
      <t>7. 响应达标：</t>
    </r>
    <r>
      <rPr>
        <sz val="10"/>
        <color theme="1"/>
        <rFont val="微软雅黑"/>
        <family val="2"/>
        <charset val="134"/>
      </rPr>
      <t>按箱号的出库日期查客户合同里对应的“回收响应时效标准”</t>
    </r>
    <r>
      <rPr>
        <b/>
        <sz val="10"/>
        <color theme="1"/>
        <rFont val="微软雅黑"/>
        <family val="2"/>
        <charset val="134"/>
      </rPr>
      <t xml:space="preserve">
    </t>
    </r>
    <r>
      <rPr>
        <sz val="10"/>
        <color theme="1"/>
        <rFont val="微软雅黑"/>
        <family val="2"/>
        <charset val="134"/>
      </rPr>
      <t xml:space="preserve">(1) 如果回收响应时效标准≥回收响应时长，则响应达标=是
    (2) 如果回收响应时效标准＜回收响应时长，则响应达标=否
    (3) 如果查不到客户合同里对应的“回收响应时效标准”，则响应达标为空
</t>
    </r>
    <r>
      <rPr>
        <b/>
        <sz val="10"/>
        <color theme="1"/>
        <rFont val="微软雅黑"/>
        <family val="2"/>
        <charset val="134"/>
      </rPr>
      <t>8</t>
    </r>
    <r>
      <rPr>
        <b/>
        <sz val="10"/>
        <rFont val="微软雅黑"/>
        <family val="2"/>
        <charset val="134"/>
      </rPr>
      <t>. 总占箱天数</t>
    </r>
    <r>
      <rPr>
        <sz val="10"/>
        <rFont val="微软雅黑"/>
        <family val="2"/>
        <charset val="134"/>
      </rPr>
      <t xml:space="preserve">
    (1) 如果响应达标=是/空，则占箱时间 = 实际装车日期 - 客户平台发货日期
    (2) 如果响应达标=否，则占箱时间 = 回收通知日期 + 回收响应时长 - 客户平台发货日期
</t>
    </r>
    <r>
      <rPr>
        <b/>
        <sz val="10"/>
        <rFont val="微软雅黑"/>
        <family val="2"/>
        <charset val="134"/>
      </rPr>
      <t>9. 租期阈值：</t>
    </r>
    <r>
      <rPr>
        <sz val="10"/>
        <rFont val="微软雅黑"/>
        <family val="2"/>
        <charset val="134"/>
      </rPr>
      <t>按行里的合同编号和仓库出库日期选择对应的滞箱费结算规则中的“下游超期阈值”</t>
    </r>
    <r>
      <rPr>
        <b/>
        <sz val="10"/>
        <rFont val="微软雅黑"/>
        <family val="2"/>
        <charset val="134"/>
      </rPr>
      <t xml:space="preserve">
10. 可抵扣天数：</t>
    </r>
    <r>
      <rPr>
        <sz val="10"/>
        <rFont val="微软雅黑"/>
        <family val="2"/>
        <charset val="134"/>
      </rPr>
      <t xml:space="preserve">值 = 总占箱天数 - 租期阈值
</t>
    </r>
    <r>
      <rPr>
        <b/>
        <sz val="10"/>
        <rFont val="微软雅黑"/>
        <family val="2"/>
        <charset val="134"/>
      </rPr>
      <t>11. 已抵扣天数：</t>
    </r>
    <r>
      <rPr>
        <sz val="10"/>
        <rFont val="微软雅黑"/>
        <family val="2"/>
        <charset val="134"/>
      </rPr>
      <t xml:space="preserve">值 = 该记录在之前的结算单中的“已抵扣天数”之和
</t>
    </r>
    <r>
      <rPr>
        <b/>
        <sz val="10"/>
        <rFont val="微软雅黑"/>
        <family val="2"/>
        <charset val="134"/>
      </rPr>
      <t xml:space="preserve">12. 本次抵扣天数：
</t>
    </r>
    <r>
      <rPr>
        <sz val="10"/>
        <rFont val="微软雅黑"/>
        <family val="2"/>
        <charset val="134"/>
      </rPr>
      <t xml:space="preserve">     值 = 可抵扣天数 - 已抵扣天数。</t>
    </r>
    <r>
      <rPr>
        <b/>
        <sz val="10"/>
        <rFont val="微软雅黑"/>
        <family val="2"/>
        <charset val="134"/>
      </rPr>
      <t>但</t>
    </r>
    <r>
      <rPr>
        <sz val="10"/>
        <rFont val="微软雅黑"/>
        <family val="2"/>
        <charset val="134"/>
      </rPr>
      <t>还需要计算所有行的本次抵扣天数之和——
     假设 滞箱费项目页签所有行的“超期滞箱天数”之和 - 该行之前所有“本次抵扣天数”=α
     如果 α＜该行的 可抵扣天数 - 已抵扣天数，则可抵扣天数 = α</t>
    </r>
    <r>
      <rPr>
        <b/>
        <sz val="10"/>
        <rFont val="微软雅黑"/>
        <family val="2"/>
        <charset val="134"/>
      </rPr>
      <t xml:space="preserve">
</t>
    </r>
    <r>
      <rPr>
        <b/>
        <sz val="10"/>
        <color theme="1"/>
        <rFont val="微软雅黑"/>
        <family val="2"/>
        <charset val="134"/>
      </rPr>
      <t>13. 未税单价：</t>
    </r>
    <r>
      <rPr>
        <sz val="10"/>
        <color theme="1"/>
        <rFont val="微软雅黑"/>
        <family val="2"/>
        <charset val="134"/>
      </rPr>
      <t xml:space="preserve">按仓库发货日期从对应的销售报价中带出，如果查不到则显示为空。
</t>
    </r>
    <r>
      <rPr>
        <b/>
        <sz val="10"/>
        <color theme="1"/>
        <rFont val="微软雅黑"/>
        <family val="2"/>
        <charset val="134"/>
      </rPr>
      <t>14. 税率：</t>
    </r>
    <r>
      <rPr>
        <sz val="10"/>
        <color theme="1"/>
        <rFont val="微软雅黑"/>
        <family val="2"/>
        <charset val="134"/>
      </rPr>
      <t xml:space="preserve">按结算期间至取客户合同中对应的结算规则中滞箱费的税率
</t>
    </r>
    <r>
      <rPr>
        <b/>
        <sz val="10"/>
        <rFont val="微软雅黑"/>
        <family val="2"/>
        <charset val="134"/>
      </rPr>
      <t xml:space="preserve">15. </t>
    </r>
    <r>
      <rPr>
        <sz val="10"/>
        <rFont val="微软雅黑"/>
        <family val="2"/>
        <charset val="134"/>
      </rPr>
      <t>保存后详细信息列表分页显示，每页显示50行记录</t>
    </r>
    <phoneticPr fontId="20" type="noConversion"/>
  </si>
  <si>
    <r>
      <rPr>
        <b/>
        <sz val="12"/>
        <color rgb="FFFF0000"/>
        <rFont val="微软雅黑"/>
        <family val="2"/>
        <charset val="134"/>
      </rPr>
      <t>需求说明：</t>
    </r>
    <r>
      <rPr>
        <sz val="10"/>
        <color theme="1"/>
        <rFont val="微软雅黑"/>
        <family val="2"/>
        <charset val="134"/>
      </rPr>
      <t xml:space="preserve">
</t>
    </r>
    <r>
      <rPr>
        <b/>
        <sz val="10"/>
        <rFont val="微软雅黑"/>
        <family val="2"/>
        <charset val="134"/>
      </rPr>
      <t>1. 显示的记录符合以下条件：</t>
    </r>
    <r>
      <rPr>
        <sz val="10"/>
        <rFont val="微软雅黑"/>
        <family val="2"/>
        <charset val="134"/>
      </rPr>
      <t xml:space="preserve">
   (1) 客户合同中的客户方=该结算单常规页签所选集团客户 或 该集团客户的子公司，且
   (2) 客户合同中 SoldTo/ShipTo 匹配规则页签的 SoldTo = 该结算单常规页签所选买方，且
   (3) 符合上面两个条件的客户合同状态=已生效或已过期，且
   (4) 客户合同存在按上下游拆分租期记费(SRD0007)的滞箱费结算规则，且
   (5) 客户平台有以结算单常规页签的客户方或该客户的子公司/外仓的发货扫描记录，且
   (6) 客户平台的运单号未结算单过，或该运单中的箱号的回收日期＞最近超期结算日期
</t>
    </r>
    <r>
      <rPr>
        <b/>
        <sz val="10"/>
        <rFont val="微软雅黑"/>
        <family val="2"/>
        <charset val="134"/>
      </rPr>
      <t>2. 发货去向：</t>
    </r>
    <r>
      <rPr>
        <sz val="10"/>
        <rFont val="微软雅黑"/>
        <family val="2"/>
        <charset val="134"/>
      </rPr>
      <t xml:space="preserve">显示的是箱控系统下游客户的编号-名称
</t>
    </r>
    <r>
      <rPr>
        <b/>
        <sz val="10"/>
        <rFont val="微软雅黑"/>
        <family val="2"/>
        <charset val="134"/>
      </rPr>
      <t xml:space="preserve">3. 发货去向 (ShipToID) </t>
    </r>
    <r>
      <rPr>
        <sz val="10"/>
        <rFont val="微软雅黑"/>
        <family val="2"/>
        <charset val="134"/>
      </rPr>
      <t xml:space="preserve">：是按明细表中该客户列出的 ShipToID 的汇总，多个值时用逗号隔开
</t>
    </r>
    <r>
      <rPr>
        <b/>
        <sz val="10"/>
        <rFont val="微软雅黑"/>
        <family val="2"/>
        <charset val="134"/>
      </rPr>
      <t>4. 扫描数量：</t>
    </r>
    <r>
      <rPr>
        <sz val="10"/>
        <rFont val="微软雅黑"/>
        <family val="2"/>
        <charset val="134"/>
      </rPr>
      <t xml:space="preserve">按明细行计数
</t>
    </r>
    <r>
      <rPr>
        <b/>
        <sz val="10"/>
        <rFont val="微软雅黑"/>
        <family val="2"/>
        <charset val="134"/>
      </rPr>
      <t xml:space="preserve">5. </t>
    </r>
    <r>
      <rPr>
        <b/>
        <sz val="10"/>
        <color theme="1"/>
        <rFont val="微软雅黑"/>
        <family val="2"/>
        <charset val="134"/>
      </rPr>
      <t>最近结算日期</t>
    </r>
    <r>
      <rPr>
        <sz val="10"/>
        <color theme="1"/>
        <rFont val="微软雅黑"/>
        <family val="2"/>
        <charset val="134"/>
      </rPr>
      <t xml:space="preserve">
    (1) 问号批注：表示该箱号上一次结算滞箱费时，计费终点的日期。且，</t>
    </r>
    <r>
      <rPr>
        <sz val="10"/>
        <rFont val="微软雅黑"/>
        <family val="2"/>
        <charset val="134"/>
      </rPr>
      <t>如果这里非空，意味着该箱号一定之前就超期了，</t>
    </r>
    <r>
      <rPr>
        <sz val="10"/>
        <color theme="1"/>
        <rFont val="微软雅黑"/>
        <family val="2"/>
        <charset val="134"/>
      </rPr>
      <t xml:space="preserve">否则历史不会收取滞箱费。(一个箱号在没回收之前，可以结算多次。)
    (2) 取值规则：系统检索该箱号历史结算下游滞箱费时的计费终点日期，然后取最大值显示在这里。
</t>
    </r>
    <r>
      <rPr>
        <b/>
        <sz val="10"/>
        <color theme="1"/>
        <rFont val="微软雅黑"/>
        <family val="2"/>
        <charset val="134"/>
      </rPr>
      <t>6. 回收响应时长：</t>
    </r>
    <r>
      <rPr>
        <sz val="10"/>
        <color theme="1"/>
        <rFont val="微软雅黑"/>
        <family val="2"/>
        <charset val="134"/>
      </rPr>
      <t xml:space="preserve">值=实际装车日期-回收问询中的客户通知日期，如果实际装车日期无值，则该字段无值
</t>
    </r>
    <r>
      <rPr>
        <b/>
        <sz val="10"/>
        <color theme="1"/>
        <rFont val="微软雅黑"/>
        <family val="2"/>
        <charset val="134"/>
      </rPr>
      <t>7. 响应达标：</t>
    </r>
    <r>
      <rPr>
        <sz val="10"/>
        <color theme="1"/>
        <rFont val="微软雅黑"/>
        <family val="2"/>
        <charset val="134"/>
      </rPr>
      <t>按箱号的出库日期查客户合同里对应的“回收响应时效标准”</t>
    </r>
    <r>
      <rPr>
        <b/>
        <sz val="10"/>
        <color theme="1"/>
        <rFont val="微软雅黑"/>
        <family val="2"/>
        <charset val="134"/>
      </rPr>
      <t xml:space="preserve">
    </t>
    </r>
    <r>
      <rPr>
        <sz val="10"/>
        <color theme="1"/>
        <rFont val="微软雅黑"/>
        <family val="2"/>
        <charset val="134"/>
      </rPr>
      <t xml:space="preserve">(1) 如果回收响应时效标准≥回收响应时长，则响应达标=是
    (2) 如果回收响应时效标准＜回收响应时长，则响应达标=否
    (3) 如果查不到客户合同里对应的“回收响应时效标准”，则响应达标为空
</t>
    </r>
    <r>
      <rPr>
        <b/>
        <sz val="10"/>
        <color theme="1"/>
        <rFont val="微软雅黑"/>
        <family val="2"/>
        <charset val="134"/>
      </rPr>
      <t>8</t>
    </r>
    <r>
      <rPr>
        <b/>
        <sz val="10"/>
        <rFont val="微软雅黑"/>
        <family val="2"/>
        <charset val="134"/>
      </rPr>
      <t>. 占箱时间</t>
    </r>
    <r>
      <rPr>
        <sz val="10"/>
        <rFont val="微软雅黑"/>
        <family val="2"/>
        <charset val="134"/>
      </rPr>
      <t xml:space="preserve">
    (1) 如果实际装车日期有值 且 响应达标=是/空，则占箱时间 = 实际装车日期 - 客户平台发货日期；否则占箱时间 = 回收通知日期 + 回收响应时长 - 客户平台发货日期
    (2) 如果实际装车日期没有值，则占箱时间 = 结算单期间至 - 客户平台发货日期
</t>
    </r>
    <r>
      <rPr>
        <b/>
        <sz val="10"/>
        <rFont val="微软雅黑"/>
        <family val="2"/>
        <charset val="134"/>
      </rPr>
      <t>9. 租期阈值：</t>
    </r>
    <r>
      <rPr>
        <sz val="10"/>
        <rFont val="微软雅黑"/>
        <family val="2"/>
        <charset val="134"/>
      </rPr>
      <t>按行里的合同编号和仓库出库日期选择对应的滞箱费结算规则中的“下游超期阈值”</t>
    </r>
    <r>
      <rPr>
        <b/>
        <sz val="10"/>
        <rFont val="微软雅黑"/>
        <family val="2"/>
        <charset val="134"/>
      </rPr>
      <t xml:space="preserve">
10. 超期滞箱时间
</t>
    </r>
    <r>
      <rPr>
        <sz val="10"/>
        <rFont val="微软雅黑"/>
        <family val="2"/>
        <charset val="134"/>
      </rPr>
      <t xml:space="preserve">   (1) 如果 占箱时间-租期阈值≤0，则该条记录不显示
   (2) 如果 最近超期结算日期=空 且 回收装车日期=空，则 值 = 结算单期间至 - 客户平台发货日期 -下游租期阈值
   (3) 如果 最近超期结算日期=空 且 回收装车日期≠空 且 回收装车日期≤结算单期间至，则 值 = 回收装车日期 - 客户平台发货日期 - 下游租期阈值
   (4) 如果 最近超期结算日期=空 且 回收装车日期≠空 且 回收装车日期＞结算单期间至，则 值 =结算单期间至 - 客户平台发货日期 - 下游租期阈值
   (5) 如果 最近超期结算日期≠空 且 回收装车日期=空，则 值 = 结算单期间至 - 最近超期结算日期
   (6) 如果 最近超期结算日期≠空 且 回收装车日期≠空 且 回收装车日期≤结算单期间至，则 值 = 回收装车日期 - 最近超期结算日期
   (7) 如果 最近超期结算日期≠空 且 回收装车日期≠空 且 回收装车日期＞结算单期间至，则 值 = 结算单期间至 - 最近超期结算日期
</t>
    </r>
    <r>
      <rPr>
        <b/>
        <sz val="10"/>
        <color theme="1"/>
        <rFont val="微软雅黑"/>
        <family val="2"/>
        <charset val="134"/>
      </rPr>
      <t>11. 未税单价：</t>
    </r>
    <r>
      <rPr>
        <sz val="10"/>
        <color theme="1"/>
        <rFont val="微软雅黑"/>
        <family val="2"/>
        <charset val="134"/>
      </rPr>
      <t xml:space="preserve">按发货日期从对应的销售报价中带出，如果查不到则显示为空。
</t>
    </r>
    <r>
      <rPr>
        <b/>
        <sz val="10"/>
        <color theme="1"/>
        <rFont val="微软雅黑"/>
        <family val="2"/>
        <charset val="134"/>
      </rPr>
      <t>12. 税率：</t>
    </r>
    <r>
      <rPr>
        <sz val="10"/>
        <color theme="1"/>
        <rFont val="微软雅黑"/>
        <family val="2"/>
        <charset val="134"/>
      </rPr>
      <t xml:space="preserve">按结算期间至取客户合同中对应的结算规则中滞箱费的税率
</t>
    </r>
    <r>
      <rPr>
        <b/>
        <sz val="10"/>
        <rFont val="微软雅黑"/>
        <family val="2"/>
        <charset val="134"/>
      </rPr>
      <t xml:space="preserve">13. </t>
    </r>
    <r>
      <rPr>
        <sz val="10"/>
        <rFont val="微软雅黑"/>
        <family val="2"/>
        <charset val="134"/>
      </rPr>
      <t>保存后详细信息列表分页显示，每页显示50行记录</t>
    </r>
    <phoneticPr fontId="20" type="noConversion"/>
  </si>
  <si>
    <t>与目前已有的美孚版本的主要区别：</t>
    <phoneticPr fontId="29" type="noConversion"/>
  </si>
  <si>
    <t>3. 美孚有物流附加服务费 (虽然现在也尽量都由易通收取了)
    壳牌不需要物流附加服务费</t>
    <phoneticPr fontId="29" type="noConversion"/>
  </si>
  <si>
    <t>1. 美孚是以经销商（SoldTo）为单位汇总生成每份结算单，SoldTo 下面对应 ShipTo
    壳牌是以他们的销售人员为单位汇总生成每份结算单，一个销售对应多个 SoldTo，SoldTo 下面对应 ShipTo —— 由于壳牌的 SoldTo 只是一个数字没有其他用途，所以我们可以把他们的销售理解为与美孚的 SoldTo 同类型，然后在结算单显示时多加一个壳牌的 SoldTo 字段，维护在客户主数据的 ShipTo 区域，类似“客户内部分组 ID”</t>
    <phoneticPr fontId="29" type="noConversion"/>
  </si>
  <si>
    <t>SoldTo ID (客户系统)</t>
    <phoneticPr fontId="20" type="noConversion"/>
  </si>
  <si>
    <t>状态</t>
    <phoneticPr fontId="20" type="noConversion"/>
  </si>
  <si>
    <t>已清</t>
    <phoneticPr fontId="20" type="noConversion"/>
  </si>
  <si>
    <t>未清</t>
    <phoneticPr fontId="20" type="noConversion"/>
  </si>
  <si>
    <t>已清</t>
    <phoneticPr fontId="29" type="noConversion"/>
  </si>
  <si>
    <t>下游客户 (CRM 系统)</t>
    <phoneticPr fontId="20" type="noConversion"/>
  </si>
  <si>
    <t>超期滞箱时间</t>
    <phoneticPr fontId="20" type="noConversion"/>
  </si>
  <si>
    <t>占箱天数</t>
    <phoneticPr fontId="20" type="noConversion"/>
  </si>
  <si>
    <t>回收地点 (CRM 系统)</t>
    <phoneticPr fontId="29" type="noConversion"/>
  </si>
  <si>
    <t>青岛杜森商贸有限公司青岛分公司</t>
  </si>
  <si>
    <t>青岛杜森-2</t>
  </si>
  <si>
    <t>C101675-青岛杜森商贸有限公司</t>
  </si>
  <si>
    <t>C101675-青岛杜森商贸有限公司</t>
    <phoneticPr fontId="29" type="noConversion"/>
  </si>
  <si>
    <t>SoldToTo ID</t>
    <phoneticPr fontId="20" type="noConversion"/>
  </si>
  <si>
    <t>客户平台 ShipTo ID</t>
    <phoneticPr fontId="20" type="noConversion"/>
  </si>
  <si>
    <t xml:space="preserve"> </t>
    <phoneticPr fontId="29" type="noConversion"/>
  </si>
  <si>
    <t>回收地点 (CRM 系统)</t>
    <phoneticPr fontId="20" type="noConversion"/>
  </si>
  <si>
    <r>
      <t>2. 美孚仅以 RDC 扫码出库60天作为是否产生滞箱费的条件，无论载具是否回收
    壳牌则是只有回收了才统计，然后再根据超期阈值计算，无论发货是否扫码——对于发货没有扫码的，则按易通仓库出库日期计算，然后产生的滞箱费按下游客户</t>
    </r>
    <r>
      <rPr>
        <strike/>
        <sz val="11"/>
        <color rgb="FF7030A0"/>
        <rFont val="微软雅黑"/>
        <family val="2"/>
        <charset val="134"/>
      </rPr>
      <t>归属的所有销售均分费用</t>
    </r>
    <r>
      <rPr>
        <sz val="11"/>
        <color theme="1"/>
        <rFont val="微软雅黑"/>
        <family val="2"/>
        <charset val="134"/>
      </rPr>
      <t>查归属的壳牌销售，只要查到就可以归到该销售，暂时不考虑是否有多个销售需要均分的问题——</t>
    </r>
    <r>
      <rPr>
        <sz val="11"/>
        <color theme="1"/>
        <rFont val="微软雅黑"/>
        <family val="2"/>
        <charset val="134"/>
      </rPr>
      <t>这个临时算法需要写到代码注释里备忘</t>
    </r>
    <phoneticPr fontId="29" type="noConversion"/>
  </si>
  <si>
    <t>交货日期 (CRM 系统)</t>
    <phoneticPr fontId="29" type="noConversion"/>
  </si>
  <si>
    <t>C100689 - 壳牌(中国)有限公司</t>
    <phoneticPr fontId="20" type="noConversion"/>
  </si>
  <si>
    <t>结算总金额 (未税)：</t>
    <phoneticPr fontId="20" type="noConversion"/>
  </si>
  <si>
    <t>结算总折扣(未税)：</t>
    <phoneticPr fontId="20" type="noConversion"/>
  </si>
  <si>
    <t>C101698-李四(壳牌项目/销售)</t>
    <phoneticPr fontId="20" type="noConversion"/>
  </si>
  <si>
    <t>李四</t>
    <phoneticPr fontId="20" type="noConversion"/>
  </si>
  <si>
    <t>未清</t>
    <phoneticPr fontId="29" type="noConversion"/>
  </si>
  <si>
    <t>损坏赔偿</t>
    <phoneticPr fontId="20" type="noConversion"/>
  </si>
  <si>
    <t>损坏赔偿总金额：</t>
    <phoneticPr fontId="20" type="noConversion"/>
  </si>
  <si>
    <t>索赔对象</t>
    <phoneticPr fontId="20" type="noConversion"/>
  </si>
  <si>
    <t>下游滞箱费结算单/内容页/损坏赔偿</t>
    <phoneticPr fontId="20" type="noConversion"/>
  </si>
  <si>
    <t>索赔金额 (未税)</t>
    <phoneticPr fontId="20" type="noConversion"/>
  </si>
  <si>
    <t>详细信息：行-1</t>
    <phoneticPr fontId="20" type="noConversion"/>
  </si>
  <si>
    <t>索赔单过账日期</t>
    <phoneticPr fontId="20" type="noConversion"/>
  </si>
  <si>
    <t>载具序列号</t>
    <phoneticPr fontId="20" type="noConversion"/>
  </si>
  <si>
    <t>行总额 (未税)</t>
    <phoneticPr fontId="20" type="noConversion"/>
  </si>
  <si>
    <t>ET030101020984</t>
    <phoneticPr fontId="20" type="noConversion"/>
  </si>
  <si>
    <t>FIBC 丢失: ET030101006612</t>
    <phoneticPr fontId="20" type="noConversion"/>
  </si>
  <si>
    <t>更换配件：M013000-维修备件/ET1专用/底座-面板</t>
    <phoneticPr fontId="20" type="noConversion"/>
  </si>
  <si>
    <r>
      <rPr>
        <b/>
        <sz val="12"/>
        <color rgb="FFFF0000"/>
        <rFont val="微软雅黑"/>
        <family val="2"/>
        <charset val="134"/>
      </rPr>
      <t>需求说明：</t>
    </r>
    <r>
      <rPr>
        <sz val="10"/>
        <color theme="1"/>
        <rFont val="微软雅黑"/>
        <family val="2"/>
        <charset val="134"/>
      </rPr>
      <t xml:space="preserve">
</t>
    </r>
    <r>
      <rPr>
        <b/>
        <sz val="10"/>
        <rFont val="微软雅黑"/>
        <family val="2"/>
        <charset val="134"/>
      </rPr>
      <t>1. 显示的记录符合以下条件：</t>
    </r>
    <r>
      <rPr>
        <sz val="10"/>
        <rFont val="微软雅黑"/>
        <family val="2"/>
        <charset val="134"/>
      </rPr>
      <t xml:space="preserve">
   (1) 查询客户索赔单中，状态=已完成已批准 且 审批通过日期≤结算期间至 且 未结算过 且 是否索赔=是 且 上游客户是该结算客户或结算客户的子公司/外仓
   (2) 如果客户索赔单的原始单据类型=回收定损，则根据箱号及入库日期查询客户扫描记录：如果有，则根据 shiptoID 对应到相关销售；如果没有则按回收客户的 shipto ID 取最大值对应的销售
   (3) 如果客户索赔单没有原始单据而是手工创建，则根据索赔对象在上游客户或上游客户所属集团中的 shipto ID 对应到销售 (如果有多个 shipto ID 仍按最大值取)
</t>
    </r>
    <r>
      <rPr>
        <b/>
        <sz val="10"/>
        <rFont val="微软雅黑"/>
        <family val="2"/>
        <charset val="134"/>
      </rPr>
      <t>2. 详细信息行中：</t>
    </r>
    <r>
      <rPr>
        <sz val="10"/>
        <rFont val="微软雅黑"/>
        <family val="2"/>
        <charset val="134"/>
      </rPr>
      <t xml:space="preserve">
   (1) 索赔单过账日期=单据的审批通过日期；
   (2) 如果索赔单原始单据类型=回收定损，则赔偿项目=[维修方式]：[维修备件]；否则，赔偿项目=损失项目</t>
    </r>
    <phoneticPr fontId="20" type="noConversion"/>
  </si>
  <si>
    <r>
      <rPr>
        <b/>
        <sz val="12"/>
        <color rgb="FFFF0000"/>
        <rFont val="微软雅黑"/>
        <family val="2"/>
        <charset val="134"/>
      </rPr>
      <t>需求说明：</t>
    </r>
    <r>
      <rPr>
        <sz val="10"/>
        <color theme="1"/>
        <rFont val="微软雅黑"/>
        <family val="2"/>
        <charset val="134"/>
      </rPr>
      <t xml:space="preserve">
</t>
    </r>
    <r>
      <rPr>
        <b/>
        <sz val="10"/>
        <rFont val="微软雅黑"/>
        <family val="2"/>
        <charset val="134"/>
      </rPr>
      <t>1. 显示的记录符合以下条件：</t>
    </r>
    <r>
      <rPr>
        <sz val="10"/>
        <rFont val="微软雅黑"/>
        <family val="2"/>
        <charset val="134"/>
      </rPr>
      <t xml:space="preserve">
   (1) 客户合同中的客户方=该结算单常规页签所选集团客户 或 该集团客户的子公司，且
   (2) 客户合同中 SoldTo/ShipTo 匹配规则页签的 SoldTo = 该结算单常规页签所选买方，且
   (3) 符合上面两个条件的客户合同状态=已生效或已过期，且
   (4) 客户合同存在按上下游拆分租期记费(SRD0007)的滞箱费结算规则，且
   (5) 客户平台有以结算单常规页签的客户方或该客户的子公司/外仓的发货扫描记录，且
   (6) 客户平台的运单号未结算单过，或该运单中的箱号的回收日期＞最近超期结算日期
</t>
    </r>
    <r>
      <rPr>
        <b/>
        <sz val="10"/>
        <rFont val="微软雅黑"/>
        <family val="2"/>
        <charset val="134"/>
      </rPr>
      <t>2. 发货去向：</t>
    </r>
    <r>
      <rPr>
        <sz val="10"/>
        <rFont val="微软雅黑"/>
        <family val="2"/>
        <charset val="134"/>
      </rPr>
      <t xml:space="preserve">显示的是箱控系统下游客户的编号-名称
</t>
    </r>
    <r>
      <rPr>
        <b/>
        <sz val="10"/>
        <rFont val="微软雅黑"/>
        <family val="2"/>
        <charset val="134"/>
      </rPr>
      <t xml:space="preserve">3. 发货去向 (ShipToID) </t>
    </r>
    <r>
      <rPr>
        <sz val="10"/>
        <rFont val="微软雅黑"/>
        <family val="2"/>
        <charset val="134"/>
      </rPr>
      <t xml:space="preserve">：是按明细表中该客户列出的 ShipToID 的汇总，多个值时用逗号隔开
</t>
    </r>
    <r>
      <rPr>
        <b/>
        <sz val="10"/>
        <rFont val="微软雅黑"/>
        <family val="2"/>
        <charset val="134"/>
      </rPr>
      <t>4. 扫描数量：</t>
    </r>
    <r>
      <rPr>
        <sz val="10"/>
        <rFont val="微软雅黑"/>
        <family val="2"/>
        <charset val="134"/>
      </rPr>
      <t xml:space="preserve">按明细行计数
</t>
    </r>
    <r>
      <rPr>
        <b/>
        <sz val="10"/>
        <rFont val="微软雅黑"/>
        <family val="2"/>
        <charset val="134"/>
      </rPr>
      <t xml:space="preserve">5. </t>
    </r>
    <r>
      <rPr>
        <b/>
        <sz val="10"/>
        <color theme="1"/>
        <rFont val="微软雅黑"/>
        <family val="2"/>
        <charset val="134"/>
      </rPr>
      <t>最近结算日期</t>
    </r>
    <r>
      <rPr>
        <sz val="10"/>
        <color theme="1"/>
        <rFont val="微软雅黑"/>
        <family val="2"/>
        <charset val="134"/>
      </rPr>
      <t xml:space="preserve">
    (1) 问号批注：表示该箱号上一次结算滞箱费时，计费终点的日期。且，</t>
    </r>
    <r>
      <rPr>
        <sz val="10"/>
        <rFont val="微软雅黑"/>
        <family val="2"/>
        <charset val="134"/>
      </rPr>
      <t>如果这里非空，意味着该箱号一定之前就超期了，</t>
    </r>
    <r>
      <rPr>
        <sz val="10"/>
        <color theme="1"/>
        <rFont val="微软雅黑"/>
        <family val="2"/>
        <charset val="134"/>
      </rPr>
      <t xml:space="preserve">否则历史不会收取滞箱费。(一个箱号在没回收之前，可以结算多次。)
    (2) 取值规则：系统检索该箱号历史结算下游滞箱费时的计费终点日期，然后取最大值显示在这里。
</t>
    </r>
    <r>
      <rPr>
        <b/>
        <sz val="10"/>
        <color theme="1"/>
        <rFont val="微软雅黑"/>
        <family val="2"/>
        <charset val="134"/>
      </rPr>
      <t>6.</t>
    </r>
    <r>
      <rPr>
        <b/>
        <sz val="10"/>
        <rFont val="微软雅黑"/>
        <family val="2"/>
        <charset val="134"/>
      </rPr>
      <t>占箱时间</t>
    </r>
    <r>
      <rPr>
        <sz val="10"/>
        <rFont val="微软雅黑"/>
        <family val="2"/>
        <charset val="134"/>
      </rPr>
      <t xml:space="preserve">
    (1) 如果回收通知日期有值 且 最近结算日期有值，则占箱时间 = 回收通知日期 - 最近结算日期；否则占箱时间 = 回收通知日期 - 客户平台发货日期 +1（这里的+1实际上是取的客户合同滞箱费结算规则里的下游+1）
    (2) 如果回收通知日期没有值 且 最近结算日期有值，则占箱时间=结算单期间至 - 最近结算日期，则占箱时间 = 结算单期间至 - 客户平台发货日期 +1（这里的+1实际上是取的客户合同滞箱费结算规则里的下游+1）
</t>
    </r>
    <r>
      <rPr>
        <b/>
        <sz val="10"/>
        <rFont val="微软雅黑"/>
        <family val="2"/>
        <charset val="134"/>
      </rPr>
      <t>7. 租期阈值：</t>
    </r>
    <r>
      <rPr>
        <sz val="10"/>
        <rFont val="微软雅黑"/>
        <family val="2"/>
        <charset val="134"/>
      </rPr>
      <t>按行里的合同编号和仓库出库日期选择对应的滞箱费结算规则中的“下游超期阈值”</t>
    </r>
    <r>
      <rPr>
        <b/>
        <sz val="10"/>
        <rFont val="微软雅黑"/>
        <family val="2"/>
        <charset val="134"/>
      </rPr>
      <t xml:space="preserve">
8. 超期滞箱时间
</t>
    </r>
    <r>
      <rPr>
        <sz val="10"/>
        <rFont val="微软雅黑"/>
        <family val="2"/>
        <charset val="134"/>
      </rPr>
      <t xml:space="preserve">   (1) 如果 占箱时间-租期阈值≤0，则该条记录不显示
   (2) 如果 最近超期结算日期=空 且 回收装车日期=空，则 值 = 结算单期间至 - 客户平台发货日期 -下游租期阈值
   (3) 如果 最近超期结算日期=空 且 回收装车日期≠空 且 回收装车日期≤结算单期间至，则 值 = 回收装车日期 - 客户平台发货日期 - 下游租期阈值
   (4) 如果 最近超期结算日期=空 且 回收装车日期≠空 且 回收装车日期＞结算单期间至，则 值 =结算单期间至 - 客户平台发货日期 - 下游租期阈值
   (5) 如果 最近超期结算日期≠空 且 回收装车日期=空，则 值 = 结算单期间至 - 最近超期结算日期
   (6) 如果 最近超期结算日期≠空 且 回收装车日期≠空 且 回收装车日期≤结算单期间至，则 值 = 回收装车日期 - 最近超期结算日期
   (7) 如果 最近超期结算日期≠空 且 回收装车日期≠空 且 回收装车日期＞结算单期间至，则 值 = 结算单期间至 - 最近超期结算日期
</t>
    </r>
    <r>
      <rPr>
        <b/>
        <sz val="10"/>
        <color theme="1"/>
        <rFont val="微软雅黑"/>
        <family val="2"/>
        <charset val="134"/>
      </rPr>
      <t>9. 未税单价：</t>
    </r>
    <r>
      <rPr>
        <sz val="10"/>
        <color theme="1"/>
        <rFont val="微软雅黑"/>
        <family val="2"/>
        <charset val="134"/>
      </rPr>
      <t xml:space="preserve">按发货日期从对应的销售报价中带出，如果查不到则显示为空。
</t>
    </r>
    <r>
      <rPr>
        <b/>
        <sz val="10"/>
        <color theme="1"/>
        <rFont val="微软雅黑"/>
        <family val="2"/>
        <charset val="134"/>
      </rPr>
      <t>10. 税率：</t>
    </r>
    <r>
      <rPr>
        <sz val="10"/>
        <color theme="1"/>
        <rFont val="微软雅黑"/>
        <family val="2"/>
        <charset val="134"/>
      </rPr>
      <t xml:space="preserve">按结算期间至取客户合同中对应的结算规则中滞箱费的税率
</t>
    </r>
    <r>
      <rPr>
        <b/>
        <sz val="10"/>
        <rFont val="微软雅黑"/>
        <family val="2"/>
        <charset val="134"/>
      </rPr>
      <t xml:space="preserve">11. </t>
    </r>
    <r>
      <rPr>
        <sz val="10"/>
        <rFont val="微软雅黑"/>
        <family val="2"/>
        <charset val="134"/>
      </rPr>
      <t>保存后详细信息列表分页显示，每页显示50行记录</t>
    </r>
    <phoneticPr fontId="20" type="noConversion"/>
  </si>
  <si>
    <t>M000951-损箱赔偿费</t>
    <phoneticPr fontId="20" type="noConversion"/>
  </si>
  <si>
    <t>索赔单号</t>
    <phoneticPr fontId="20" type="noConversion"/>
  </si>
  <si>
    <t>索赔项目</t>
    <phoneticPr fontId="20" type="noConversion"/>
  </si>
  <si>
    <t>丢箱返还</t>
    <phoneticPr fontId="20" type="noConversion"/>
  </si>
  <si>
    <t>丢箱返还总金额：</t>
    <phoneticPr fontId="20" type="noConversion"/>
  </si>
  <si>
    <t>M000953-丢箱返还费</t>
    <phoneticPr fontId="20" type="noConversion"/>
  </si>
  <si>
    <t>数量 (箱)</t>
    <phoneticPr fontId="20" type="noConversion"/>
  </si>
  <si>
    <t>*滞箱费已达封顶阈值且在本月回收的租赁载具，显示在这里</t>
    <phoneticPr fontId="20" type="noConversion"/>
  </si>
  <si>
    <t>行折扣</t>
    <phoneticPr fontId="20" type="noConversion"/>
  </si>
  <si>
    <t>折扣描述</t>
    <phoneticPr fontId="20" type="noConversion"/>
  </si>
  <si>
    <t>根据壳牌对 B2B 的要求，以下箱号在之前的结算单中因未回收且已达封顶金额，暂时搁置不收取费用。目前这些箱号在当前结算期间回收，在给与900折扣的同时，补齐之前未收取的滞箱费。</t>
  </si>
  <si>
    <r>
      <rPr>
        <b/>
        <sz val="12"/>
        <color rgb="FFFF0000"/>
        <rFont val="微软雅黑"/>
        <family val="2"/>
        <charset val="134"/>
      </rPr>
      <t>需求说明：</t>
    </r>
    <r>
      <rPr>
        <sz val="10"/>
        <color theme="1"/>
        <rFont val="微软雅黑"/>
        <family val="2"/>
        <charset val="134"/>
      </rPr>
      <t xml:space="preserve">
</t>
    </r>
    <r>
      <rPr>
        <b/>
        <sz val="10"/>
        <rFont val="微软雅黑"/>
        <family val="2"/>
        <charset val="134"/>
      </rPr>
      <t>1. 显示的记录符合以下条件：</t>
    </r>
    <r>
      <rPr>
        <sz val="10"/>
        <rFont val="微软雅黑"/>
        <family val="2"/>
        <charset val="134"/>
      </rPr>
      <t xml:space="preserve">
   往期所有及本期结算单的滞箱费中箱子的滞箱费已达封顶 且 回收入库日期在该结算期间内 且 箱号属于该销售* 的记录
*箱号属于该销售：需要查询回收地点 (CRM 系统) 的所有 shipto ID 中，是否包含客户平台 shipto ID；如果包含，则取客户平台 shipto ID 对应的销售，否则取回收地点所有 shipto ID 中值最大的那个对应的销售</t>
    </r>
    <r>
      <rPr>
        <sz val="10"/>
        <color theme="1"/>
        <rFont val="微软雅黑"/>
        <family val="2"/>
        <charset val="134"/>
      </rPr>
      <t xml:space="preserve">
</t>
    </r>
    <r>
      <rPr>
        <b/>
        <sz val="10"/>
        <color theme="1"/>
        <rFont val="微软雅黑"/>
        <family val="2"/>
        <charset val="134"/>
      </rPr>
      <t>2. 未税单价根据合同编号和结算规则带出</t>
    </r>
    <phoneticPr fontId="20" type="noConversion"/>
  </si>
  <si>
    <t>回收物流差价</t>
    <phoneticPr fontId="20" type="noConversion"/>
  </si>
  <si>
    <t>下游滞箱费结算单/内容页/丢箱返还</t>
    <phoneticPr fontId="20" type="noConversion"/>
  </si>
  <si>
    <t>下游滞箱费结算单/内容页/回收物流差价</t>
    <phoneticPr fontId="20" type="noConversion"/>
  </si>
  <si>
    <t>*该页签显示因2024/09/01开始起收量从20降低为10后产生的物流运费差价，仅针对 B2B (由于这个数值是加权平均值，故会每6个月根据ShipTo用量情况进行计算和调整)。</t>
    <phoneticPr fontId="20" type="noConversion"/>
  </si>
  <si>
    <t>回收物流差价总金额：</t>
    <phoneticPr fontId="20" type="noConversion"/>
  </si>
  <si>
    <t>M000954 - 回收物流差价</t>
    <phoneticPr fontId="20" type="noConversion"/>
  </si>
  <si>
    <t>SRD0008</t>
    <phoneticPr fontId="20" type="noConversion"/>
  </si>
  <si>
    <t>SRD0009</t>
    <phoneticPr fontId="20" type="noConversion"/>
  </si>
  <si>
    <r>
      <rPr>
        <b/>
        <sz val="12"/>
        <color rgb="FFFF0000"/>
        <rFont val="微软雅黑"/>
        <family val="2"/>
        <charset val="134"/>
      </rPr>
      <t>需求说明：</t>
    </r>
    <r>
      <rPr>
        <sz val="10"/>
        <color theme="1"/>
        <rFont val="微软雅黑"/>
        <family val="2"/>
        <charset val="134"/>
      </rPr>
      <t xml:space="preserve">
</t>
    </r>
    <r>
      <rPr>
        <b/>
        <sz val="10"/>
        <rFont val="微软雅黑"/>
        <family val="2"/>
        <charset val="134"/>
      </rPr>
      <t>1. 显示的记录符合以下条件：</t>
    </r>
    <r>
      <rPr>
        <sz val="10"/>
        <rFont val="微软雅黑"/>
        <family val="2"/>
        <charset val="134"/>
      </rPr>
      <t xml:space="preserve">
   回收入库日期在该结算期间内 且 成本中心 shipto ID* 对应的属性为 B2B 且 箱号属于该销售* 的记录
*成本中心 shipto ID：其实这里在数据库中分2个字段存储的，如果 CmsShipToId 有值则取该值，否则取 CsrShipToId 字段的值
*箱号属于该销售：需要查询回收地点 (CRM 系统) 的所有 shipto ID 中，是否包含客户平台 shipto ID；如果包含，则取客户平台 shipto ID 对应的销售，否则取回收地点所有 shipto ID 中值最大的那个对应的销售</t>
    </r>
    <r>
      <rPr>
        <sz val="10"/>
        <color theme="1"/>
        <rFont val="微软雅黑"/>
        <family val="2"/>
        <charset val="134"/>
      </rPr>
      <t xml:space="preserve">
</t>
    </r>
    <r>
      <rPr>
        <b/>
        <sz val="10"/>
        <color theme="1"/>
        <rFont val="微软雅黑"/>
        <family val="2"/>
        <charset val="134"/>
      </rPr>
      <t>2. 未税单价根据合同编号和结算规则带出</t>
    </r>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</si>
</sst>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 #,##0.00_ ;_ * \-#,##0.00_ ;_ * &quot;-&quot;??_ ;_ @_ "/>
    <numFmt numFmtId="176" formatCode="_(&quot;¥&quot;* #,##0.00_);_(&quot;¥&quot;* \(#,##0.00\);_(&quot;¥&quot;* &quot;-&quot;??_);_(@_)"/>
    <numFmt numFmtId="177" formatCode="yyyy/mm/dd"/>
    <numFmt numFmtId="178" formatCode="yyyy\-mm\-dd"/>
    <numFmt numFmtId="179" formatCode="00"/>
    <numFmt numFmtId="180" formatCode="\¥#,##0.00;\¥\-#,##0.00"/>
    <numFmt numFmtId="181" formatCode="_(&quot;¥&quot;* #,##0.0000_);_(&quot;¥&quot;* \(#,##0.0000\);_(&quot;¥&quot;* &quot;-&quot;????_);_(@_)"/>
    <numFmt numFmtId="182" formatCode="#,##0_ "/>
    <numFmt numFmtId="183" formatCode="&quot;¥&quot;#,##0.00"/>
    <numFmt numFmtId="184" formatCode="0_);[Red]\(0\)"/>
    <numFmt numFmtId="185" formatCode="#,##0.00_ "/>
  </numFmts>
  <fonts count="32" x14ac:knownFonts="1">
    <font>
      <sz val="11"/>
      <color theme="1"/>
      <name val="等线"/>
      <charset val="134"/>
      <scheme val="minor"/>
    </font>
    <font>
      <sz val="11"/>
      <color theme="1"/>
      <name val="微软雅黑"/>
      <family val="2"/>
      <charset val="134"/>
    </font>
    <font>
      <sz val="11"/>
      <color theme="1"/>
      <name val="微软雅黑"/>
      <family val="2"/>
      <charset val="134"/>
    </font>
    <font>
      <sz val="11"/>
      <color theme="1"/>
      <name val="微软雅黑"/>
      <family val="2"/>
      <charset val="134"/>
    </font>
    <font>
      <sz val="11"/>
      <color theme="1"/>
      <name val="微软雅黑"/>
      <family val="2"/>
      <charset val="134"/>
    </font>
    <font>
      <sz val="11"/>
      <color theme="1"/>
      <name val="微软雅黑"/>
      <family val="2"/>
      <charset val="134"/>
    </font>
    <font>
      <sz val="10"/>
      <color theme="1"/>
      <name val="微软雅黑"/>
      <family val="2"/>
      <charset val="134"/>
    </font>
    <font>
      <b/>
      <sz val="16"/>
      <color theme="1"/>
      <name val="微软雅黑"/>
      <family val="2"/>
      <charset val="134"/>
    </font>
    <font>
      <sz val="10"/>
      <color theme="0"/>
      <name val="微软雅黑"/>
      <family val="2"/>
      <charset val="134"/>
    </font>
    <font>
      <b/>
      <sz val="10"/>
      <name val="微软雅黑"/>
      <family val="2"/>
      <charset val="134"/>
    </font>
    <font>
      <b/>
      <sz val="11"/>
      <color theme="1"/>
      <name val="微软雅黑"/>
      <family val="2"/>
      <charset val="134"/>
    </font>
    <font>
      <b/>
      <sz val="10"/>
      <color theme="1"/>
      <name val="微软雅黑"/>
      <family val="2"/>
      <charset val="134"/>
    </font>
    <font>
      <sz val="11"/>
      <color theme="1"/>
      <name val="微软雅黑"/>
      <family val="2"/>
      <charset val="134"/>
    </font>
    <font>
      <sz val="10"/>
      <color theme="1"/>
      <name val="楷体"/>
      <family val="3"/>
      <charset val="134"/>
    </font>
    <font>
      <b/>
      <sz val="10"/>
      <color rgb="FFFF0000"/>
      <name val="微软雅黑"/>
      <family val="2"/>
      <charset val="134"/>
    </font>
    <font>
      <sz val="9"/>
      <color theme="1"/>
      <name val="微软雅黑"/>
      <family val="2"/>
      <charset val="134"/>
    </font>
    <font>
      <sz val="10"/>
      <name val="微软雅黑"/>
      <family val="2"/>
      <charset val="134"/>
    </font>
    <font>
      <b/>
      <sz val="12"/>
      <color rgb="FFFF0000"/>
      <name val="微软雅黑"/>
      <family val="2"/>
      <charset val="134"/>
    </font>
    <font>
      <sz val="10"/>
      <color rgb="FFFF0000"/>
      <name val="微软雅黑"/>
      <family val="2"/>
      <charset val="134"/>
    </font>
    <font>
      <sz val="11"/>
      <color theme="1"/>
      <name val="等线"/>
      <family val="3"/>
      <charset val="134"/>
      <scheme val="minor"/>
    </font>
    <font>
      <sz val="9"/>
      <name val="等线"/>
      <family val="3"/>
      <charset val="134"/>
      <scheme val="minor"/>
    </font>
    <font>
      <sz val="10"/>
      <color theme="1"/>
      <name val="微软雅黑"/>
      <family val="2"/>
      <charset val="134"/>
    </font>
    <font>
      <sz val="11"/>
      <color theme="1"/>
      <name val="Wingdings"/>
      <charset val="2"/>
    </font>
    <font>
      <sz val="10"/>
      <color theme="1"/>
      <name val="Calibri"/>
      <family val="2"/>
    </font>
    <font>
      <sz val="10"/>
      <color rgb="FF7030A0"/>
      <name val="微软雅黑"/>
      <family val="2"/>
      <charset val="134"/>
    </font>
    <font>
      <strike/>
      <sz val="10"/>
      <color theme="1"/>
      <name val="微软雅黑"/>
      <family val="2"/>
      <charset val="134"/>
    </font>
    <font>
      <sz val="11"/>
      <color theme="1"/>
      <name val="等线"/>
      <family val="2"/>
      <charset val="134"/>
      <scheme val="minor"/>
    </font>
    <font>
      <sz val="9"/>
      <name val="等线"/>
      <family val="2"/>
      <charset val="134"/>
      <scheme val="minor"/>
    </font>
    <font>
      <strike/>
      <sz val="10"/>
      <color rgb="FF7030A0"/>
      <name val="微软雅黑"/>
      <family val="2"/>
      <charset val="134"/>
    </font>
    <font>
      <sz val="9"/>
      <name val="等线"/>
      <family val="3"/>
      <charset val="134"/>
      <scheme val="minor"/>
    </font>
    <font>
      <strike/>
      <sz val="11"/>
      <color rgb="FF7030A0"/>
      <name val="微软雅黑"/>
      <family val="2"/>
      <charset val="134"/>
    </font>
    <font>
      <sz val="11"/>
      <color rgb="FF7030A0"/>
      <name val="微软雅黑"/>
      <family val="2"/>
      <charset val="134"/>
    </font>
  </fonts>
  <fills count="13">
    <fill>
      <patternFill patternType="none"/>
    </fill>
    <fill>
      <patternFill patternType="gray125"/>
    </fill>
    <fill>
      <patternFill patternType="solid">
        <fgColor theme="9" tint="0.39994506668294322"/>
        <bgColor indexed="64"/>
      </patternFill>
    </fill>
    <fill>
      <patternFill patternType="solid">
        <fgColor theme="1"/>
        <bgColor indexed="64"/>
      </patternFill>
    </fill>
    <fill>
      <patternFill patternType="solid">
        <fgColor theme="7"/>
        <bgColor indexed="64"/>
      </patternFill>
    </fill>
    <fill>
      <patternFill patternType="solid">
        <fgColor theme="0" tint="-0.249977111117893"/>
        <bgColor indexed="64"/>
      </patternFill>
    </fill>
    <fill>
      <patternFill patternType="solid">
        <fgColor rgb="FFFFFFCC"/>
        <bgColor indexed="64"/>
      </patternFill>
    </fill>
    <fill>
      <patternFill patternType="solid">
        <fgColor theme="7" tint="0.79995117038483843"/>
        <bgColor indexed="64"/>
      </patternFill>
    </fill>
    <fill>
      <patternFill patternType="solid">
        <fgColor theme="0" tint="-0.499984740745262"/>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4.9989318521683403E-2"/>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s>
  <cellStyleXfs count="5">
    <xf numFmtId="0" fontId="0" fillId="0" borderId="0"/>
    <xf numFmtId="0" fontId="19" fillId="0" borderId="0">
      <alignment vertical="center"/>
    </xf>
    <xf numFmtId="0" fontId="19" fillId="0" borderId="0">
      <alignment vertical="center"/>
    </xf>
    <xf numFmtId="0" fontId="19" fillId="0" borderId="0"/>
    <xf numFmtId="0" fontId="26" fillId="0" borderId="0">
      <alignment vertical="center"/>
    </xf>
  </cellStyleXfs>
  <cellXfs count="246">
    <xf numFmtId="0" fontId="0" fillId="0" borderId="0" xfId="0"/>
    <xf numFmtId="0" fontId="6" fillId="2" borderId="0" xfId="0" applyFont="1" applyFill="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8" fillId="3" borderId="2" xfId="0" applyFont="1" applyFill="1" applyBorder="1" applyAlignment="1">
      <alignment horizontal="center" vertical="center"/>
    </xf>
    <xf numFmtId="0" fontId="9" fillId="4" borderId="2" xfId="0" applyFont="1" applyFill="1" applyBorder="1" applyAlignment="1">
      <alignment horizontal="center" vertical="center"/>
    </xf>
    <xf numFmtId="0" fontId="6" fillId="0" borderId="0" xfId="0" applyFont="1" applyBorder="1" applyAlignment="1">
      <alignment horizontal="center" vertical="center"/>
    </xf>
    <xf numFmtId="0" fontId="11" fillId="5" borderId="2" xfId="0" applyFont="1" applyFill="1" applyBorder="1" applyAlignment="1">
      <alignment horizontal="center" vertical="center"/>
    </xf>
    <xf numFmtId="0" fontId="6" fillId="6" borderId="6" xfId="0" applyFont="1" applyFill="1" applyBorder="1" applyAlignment="1">
      <alignment vertical="center"/>
    </xf>
    <xf numFmtId="0" fontId="6" fillId="6" borderId="7" xfId="0" applyFont="1" applyFill="1" applyBorder="1" applyAlignment="1">
      <alignment vertical="center"/>
    </xf>
    <xf numFmtId="0" fontId="6" fillId="6" borderId="8" xfId="0" applyFont="1" applyFill="1" applyBorder="1" applyAlignment="1">
      <alignment vertical="center"/>
    </xf>
    <xf numFmtId="0" fontId="8" fillId="8" borderId="2" xfId="0" applyFont="1" applyFill="1" applyBorder="1" applyAlignment="1">
      <alignment horizontal="center" vertical="center"/>
    </xf>
    <xf numFmtId="0" fontId="10" fillId="0" borderId="0" xfId="0" applyFont="1" applyAlignment="1">
      <alignment vertical="center"/>
    </xf>
    <xf numFmtId="0" fontId="12" fillId="0" borderId="0" xfId="0" applyFont="1" applyAlignment="1">
      <alignment horizontal="left" vertical="center"/>
    </xf>
    <xf numFmtId="0" fontId="6" fillId="0" borderId="0" xfId="0" applyFont="1" applyFill="1" applyBorder="1" applyAlignment="1">
      <alignment horizontal="left" vertical="center"/>
    </xf>
    <xf numFmtId="0" fontId="6" fillId="0" borderId="0" xfId="0" applyFont="1" applyAlignment="1">
      <alignment horizontal="left" vertical="center"/>
    </xf>
    <xf numFmtId="0" fontId="6" fillId="0" borderId="0" xfId="0" applyFont="1" applyFill="1" applyBorder="1" applyAlignment="1">
      <alignment horizontal="center" vertical="center"/>
    </xf>
    <xf numFmtId="49" fontId="6" fillId="0" borderId="0" xfId="0" applyNumberFormat="1" applyFont="1" applyAlignment="1">
      <alignment horizontal="left" vertical="center"/>
    </xf>
    <xf numFmtId="177" fontId="6" fillId="12" borderId="6" xfId="0" applyNumberFormat="1" applyFont="1" applyFill="1" applyBorder="1" applyAlignment="1">
      <alignment vertical="center"/>
    </xf>
    <xf numFmtId="177" fontId="6" fillId="12" borderId="7" xfId="0" applyNumberFormat="1" applyFont="1" applyFill="1" applyBorder="1" applyAlignment="1">
      <alignment vertical="center"/>
    </xf>
    <xf numFmtId="177" fontId="6" fillId="12" borderId="8" xfId="0" applyNumberFormat="1" applyFont="1" applyFill="1" applyBorder="1" applyAlignment="1">
      <alignment vertical="center"/>
    </xf>
    <xf numFmtId="0" fontId="6" fillId="0" borderId="0" xfId="0" applyFont="1" applyBorder="1" applyAlignment="1">
      <alignment horizontal="left" vertical="center"/>
    </xf>
    <xf numFmtId="0" fontId="12" fillId="0" borderId="0" xfId="0" applyFont="1" applyAlignment="1">
      <alignment horizontal="left"/>
    </xf>
    <xf numFmtId="0" fontId="6" fillId="12" borderId="6" xfId="0" applyFont="1" applyFill="1" applyBorder="1" applyAlignment="1">
      <alignment horizontal="left" vertical="center"/>
    </xf>
    <xf numFmtId="0" fontId="6" fillId="12" borderId="7" xfId="0" applyFont="1" applyFill="1" applyBorder="1" applyAlignment="1">
      <alignment horizontal="left" vertical="center"/>
    </xf>
    <xf numFmtId="0" fontId="6" fillId="12" borderId="8" xfId="0" applyFont="1" applyFill="1" applyBorder="1" applyAlignment="1">
      <alignment horizontal="left" vertical="center"/>
    </xf>
    <xf numFmtId="43" fontId="6" fillId="12" borderId="7" xfId="0" applyNumberFormat="1" applyFont="1" applyFill="1" applyBorder="1" applyAlignment="1">
      <alignment horizontal="left" vertical="center"/>
    </xf>
    <xf numFmtId="43" fontId="6" fillId="12" borderId="8" xfId="0" applyNumberFormat="1" applyFont="1" applyFill="1" applyBorder="1" applyAlignment="1">
      <alignment horizontal="left" vertical="center"/>
    </xf>
    <xf numFmtId="180" fontId="11" fillId="12" borderId="6" xfId="0" applyNumberFormat="1" applyFont="1" applyFill="1" applyBorder="1" applyAlignment="1">
      <alignment horizontal="left" vertical="center"/>
    </xf>
    <xf numFmtId="0" fontId="6" fillId="11" borderId="2" xfId="0" applyFont="1" applyFill="1" applyBorder="1" applyAlignment="1">
      <alignment horizontal="left" vertical="center"/>
    </xf>
    <xf numFmtId="0" fontId="13" fillId="0" borderId="0" xfId="0" applyFont="1" applyFill="1" applyBorder="1" applyAlignment="1">
      <alignment vertical="center"/>
    </xf>
    <xf numFmtId="179" fontId="6" fillId="0" borderId="0" xfId="0" applyNumberFormat="1" applyFont="1" applyFill="1" applyBorder="1" applyAlignment="1">
      <alignment horizontal="left" vertical="center"/>
    </xf>
    <xf numFmtId="0" fontId="16" fillId="9" borderId="2" xfId="0" applyFont="1" applyFill="1" applyBorder="1" applyAlignment="1">
      <alignment horizontal="left" vertical="center"/>
    </xf>
    <xf numFmtId="0" fontId="7" fillId="2" borderId="0" xfId="0" applyFont="1" applyFill="1" applyAlignment="1">
      <alignment vertical="center"/>
    </xf>
    <xf numFmtId="0" fontId="22" fillId="9" borderId="0" xfId="0" applyFont="1" applyFill="1" applyBorder="1" applyAlignment="1">
      <alignment vertical="center"/>
    </xf>
    <xf numFmtId="0" fontId="16" fillId="9" borderId="0" xfId="0" applyFont="1" applyFill="1" applyBorder="1" applyAlignment="1">
      <alignment horizontal="left" vertical="center"/>
    </xf>
    <xf numFmtId="0" fontId="21" fillId="0" borderId="0" xfId="0" applyFont="1" applyFill="1" applyBorder="1" applyAlignment="1">
      <alignment vertical="center"/>
    </xf>
    <xf numFmtId="0" fontId="6" fillId="0" borderId="0" xfId="0" applyFont="1" applyFill="1" applyBorder="1" applyAlignment="1">
      <alignment vertical="center"/>
    </xf>
    <xf numFmtId="182" fontId="23" fillId="0" borderId="0" xfId="0" applyNumberFormat="1" applyFont="1" applyBorder="1" applyAlignment="1">
      <alignment horizontal="left" vertical="center"/>
    </xf>
    <xf numFmtId="0" fontId="23" fillId="0" borderId="0" xfId="0" applyFont="1" applyBorder="1" applyAlignment="1">
      <alignment horizontal="left" vertical="center"/>
    </xf>
    <xf numFmtId="0" fontId="6" fillId="0" borderId="0" xfId="0" applyFont="1" applyAlignment="1">
      <alignment vertical="center"/>
    </xf>
    <xf numFmtId="0" fontId="6" fillId="6" borderId="6" xfId="0" applyFont="1" applyFill="1" applyBorder="1" applyAlignment="1">
      <alignment vertical="center"/>
    </xf>
    <xf numFmtId="0" fontId="6" fillId="6" borderId="7" xfId="0" applyFont="1" applyFill="1" applyBorder="1" applyAlignment="1">
      <alignment vertical="center"/>
    </xf>
    <xf numFmtId="0" fontId="6" fillId="6" borderId="8" xfId="0" applyFont="1" applyFill="1" applyBorder="1" applyAlignment="1">
      <alignment vertical="center"/>
    </xf>
    <xf numFmtId="0" fontId="6" fillId="12" borderId="6" xfId="0" applyNumberFormat="1" applyFont="1" applyFill="1" applyBorder="1" applyAlignment="1">
      <alignment horizontal="left" vertical="center"/>
    </xf>
    <xf numFmtId="0" fontId="6" fillId="0" borderId="0" xfId="0" applyFont="1" applyFill="1" applyAlignment="1">
      <alignment horizontal="left" vertical="center"/>
    </xf>
    <xf numFmtId="0" fontId="8" fillId="3" borderId="0" xfId="3" applyFont="1" applyFill="1" applyAlignment="1">
      <alignment horizontal="center" vertical="center"/>
    </xf>
    <xf numFmtId="0" fontId="22" fillId="9" borderId="2" xfId="0" applyFont="1" applyFill="1" applyBorder="1" applyAlignment="1">
      <alignment horizontal="center" vertical="center"/>
    </xf>
    <xf numFmtId="0" fontId="7" fillId="2" borderId="0" xfId="0" applyFont="1" applyFill="1" applyAlignment="1">
      <alignment horizontal="left" vertical="center"/>
    </xf>
    <xf numFmtId="0" fontId="6" fillId="0" borderId="2" xfId="0" applyFont="1" applyFill="1" applyBorder="1" applyAlignment="1">
      <alignment horizontal="left" vertical="center"/>
    </xf>
    <xf numFmtId="0" fontId="7" fillId="2" borderId="0" xfId="0" applyFont="1" applyFill="1" applyAlignment="1">
      <alignment horizontal="left" vertical="center"/>
    </xf>
    <xf numFmtId="0" fontId="6" fillId="11" borderId="2" xfId="0" applyFont="1" applyFill="1" applyBorder="1" applyAlignment="1">
      <alignment horizontal="left" vertical="center" wrapText="1"/>
    </xf>
    <xf numFmtId="0" fontId="6" fillId="11" borderId="6"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2" xfId="0" applyFont="1" applyFill="1" applyBorder="1" applyAlignment="1">
      <alignment horizontal="left" vertical="center" wrapText="1"/>
    </xf>
    <xf numFmtId="0" fontId="16" fillId="5" borderId="2" xfId="0" applyFont="1" applyFill="1" applyBorder="1" applyAlignment="1">
      <alignment horizontal="left" vertical="center" wrapText="1"/>
    </xf>
    <xf numFmtId="0" fontId="15" fillId="11" borderId="6" xfId="0" applyFont="1" applyFill="1" applyBorder="1" applyAlignment="1">
      <alignment horizontal="left" vertical="center"/>
    </xf>
    <xf numFmtId="0" fontId="6" fillId="11" borderId="8" xfId="0" applyFont="1" applyFill="1" applyBorder="1" applyAlignment="1">
      <alignment horizontal="left" vertical="center" wrapText="1"/>
    </xf>
    <xf numFmtId="0" fontId="12" fillId="9" borderId="0" xfId="0" applyFont="1" applyFill="1" applyBorder="1" applyAlignment="1">
      <alignment vertical="center"/>
    </xf>
    <xf numFmtId="182" fontId="6" fillId="0" borderId="0" xfId="0" applyNumberFormat="1" applyFont="1" applyBorder="1" applyAlignment="1">
      <alignment horizontal="left" vertical="center"/>
    </xf>
    <xf numFmtId="184" fontId="6" fillId="0" borderId="6" xfId="0" applyNumberFormat="1" applyFont="1" applyBorder="1" applyAlignment="1">
      <alignment horizontal="left" vertical="center"/>
    </xf>
    <xf numFmtId="177" fontId="6" fillId="0" borderId="6" xfId="0" applyNumberFormat="1" applyFont="1" applyBorder="1" applyAlignment="1">
      <alignment horizontal="left" vertical="center"/>
    </xf>
    <xf numFmtId="177" fontId="6" fillId="0" borderId="8" xfId="0" applyNumberFormat="1" applyFont="1" applyBorder="1" applyAlignment="1">
      <alignment horizontal="left" vertical="center"/>
    </xf>
    <xf numFmtId="176" fontId="6" fillId="0" borderId="2" xfId="0" applyNumberFormat="1" applyFont="1" applyFill="1" applyBorder="1" applyAlignment="1">
      <alignment horizontal="left" vertical="center"/>
    </xf>
    <xf numFmtId="9" fontId="6" fillId="0" borderId="2" xfId="0" applyNumberFormat="1" applyFont="1" applyFill="1" applyBorder="1" applyAlignment="1">
      <alignment horizontal="left" vertical="center"/>
    </xf>
    <xf numFmtId="0" fontId="16" fillId="0" borderId="2" xfId="0" applyFont="1" applyFill="1" applyBorder="1" applyAlignment="1">
      <alignment horizontal="left" vertical="center"/>
    </xf>
    <xf numFmtId="0" fontId="6" fillId="5" borderId="2" xfId="0" applyFont="1" applyFill="1" applyBorder="1" applyAlignment="1">
      <alignment horizontal="left" vertical="center"/>
    </xf>
    <xf numFmtId="181" fontId="6" fillId="0" borderId="6" xfId="0" applyNumberFormat="1" applyFont="1" applyBorder="1" applyAlignment="1">
      <alignment horizontal="left" vertical="center"/>
    </xf>
    <xf numFmtId="177" fontId="6" fillId="0" borderId="2" xfId="0" applyNumberFormat="1" applyFont="1" applyBorder="1" applyAlignment="1">
      <alignment horizontal="left" vertical="center"/>
    </xf>
    <xf numFmtId="49" fontId="6" fillId="0" borderId="2" xfId="0" applyNumberFormat="1" applyFont="1" applyBorder="1" applyAlignment="1">
      <alignment horizontal="left" vertical="center"/>
    </xf>
    <xf numFmtId="181" fontId="11" fillId="0" borderId="2" xfId="0" applyNumberFormat="1" applyFont="1" applyBorder="1" applyAlignment="1">
      <alignment horizontal="left" vertical="center"/>
    </xf>
    <xf numFmtId="0" fontId="11" fillId="0" borderId="6" xfId="0" applyFont="1" applyFill="1" applyBorder="1" applyAlignment="1">
      <alignment vertical="center"/>
    </xf>
    <xf numFmtId="0" fontId="6" fillId="6" borderId="11" xfId="0" applyFont="1" applyFill="1" applyBorder="1" applyAlignment="1">
      <alignment vertical="center"/>
    </xf>
    <xf numFmtId="0" fontId="6" fillId="0" borderId="8" xfId="0" applyFont="1" applyFill="1" applyBorder="1" applyAlignment="1">
      <alignment horizontal="center" vertical="center"/>
    </xf>
    <xf numFmtId="0" fontId="11" fillId="5" borderId="6" xfId="0" applyFont="1" applyFill="1" applyBorder="1" applyAlignment="1">
      <alignment horizontal="center" vertical="center"/>
    </xf>
    <xf numFmtId="0" fontId="6" fillId="6" borderId="12" xfId="0" applyFont="1" applyFill="1" applyBorder="1" applyAlignment="1">
      <alignment horizontal="center" vertical="center"/>
    </xf>
    <xf numFmtId="0" fontId="6" fillId="0" borderId="7" xfId="0" applyFont="1" applyFill="1" applyBorder="1" applyAlignment="1">
      <alignment horizontal="center" vertical="center"/>
    </xf>
    <xf numFmtId="0" fontId="25" fillId="11" borderId="8" xfId="0" applyFont="1" applyFill="1" applyBorder="1" applyAlignment="1">
      <alignment horizontal="left" vertical="center"/>
    </xf>
    <xf numFmtId="177" fontId="25" fillId="0" borderId="6" xfId="0" applyNumberFormat="1" applyFont="1" applyBorder="1" applyAlignment="1">
      <alignment horizontal="left" vertical="center"/>
    </xf>
    <xf numFmtId="177" fontId="25" fillId="0" borderId="8" xfId="0" applyNumberFormat="1" applyFont="1" applyBorder="1" applyAlignment="1">
      <alignment horizontal="left" vertical="center"/>
    </xf>
    <xf numFmtId="184" fontId="6" fillId="0" borderId="2" xfId="0" applyNumberFormat="1" applyFont="1" applyBorder="1" applyAlignment="1">
      <alignment horizontal="left" vertical="center"/>
    </xf>
    <xf numFmtId="0" fontId="6" fillId="11" borderId="8" xfId="0" applyFont="1" applyFill="1" applyBorder="1" applyAlignment="1">
      <alignment horizontal="left" vertical="center"/>
    </xf>
    <xf numFmtId="0" fontId="6" fillId="11" borderId="3" xfId="0" applyFont="1" applyFill="1" applyBorder="1" applyAlignment="1">
      <alignment horizontal="left" vertical="center"/>
    </xf>
    <xf numFmtId="177" fontId="6" fillId="0" borderId="0" xfId="0" applyNumberFormat="1" applyFont="1" applyBorder="1" applyAlignment="1">
      <alignment horizontal="left" vertical="center"/>
    </xf>
    <xf numFmtId="0" fontId="6" fillId="11" borderId="10" xfId="0" applyFont="1" applyFill="1" applyBorder="1" applyAlignment="1">
      <alignment horizontal="left" vertical="center"/>
    </xf>
    <xf numFmtId="0" fontId="6" fillId="11" borderId="4" xfId="0" applyFont="1" applyFill="1" applyBorder="1" applyAlignment="1">
      <alignment horizontal="left" vertical="center"/>
    </xf>
    <xf numFmtId="184" fontId="6" fillId="0" borderId="0" xfId="0" applyNumberFormat="1" applyFont="1" applyBorder="1" applyAlignment="1">
      <alignment horizontal="left" vertical="center"/>
    </xf>
    <xf numFmtId="177" fontId="6" fillId="0" borderId="7" xfId="0" applyNumberFormat="1" applyFont="1" applyBorder="1" applyAlignment="1">
      <alignment horizontal="left" vertical="center"/>
    </xf>
    <xf numFmtId="184" fontId="6" fillId="0" borderId="8" xfId="0" applyNumberFormat="1" applyFont="1" applyBorder="1" applyAlignment="1">
      <alignment horizontal="left" vertical="center"/>
    </xf>
    <xf numFmtId="0" fontId="6" fillId="0" borderId="2" xfId="0" applyFont="1" applyBorder="1" applyAlignment="1">
      <alignment horizontal="left" vertical="center"/>
    </xf>
    <xf numFmtId="0" fontId="6" fillId="0" borderId="8" xfId="0" applyFont="1" applyBorder="1" applyAlignment="1">
      <alignment horizontal="left" vertical="center"/>
    </xf>
    <xf numFmtId="176" fontId="6" fillId="0" borderId="2" xfId="0" applyNumberFormat="1" applyFont="1" applyBorder="1" applyAlignment="1">
      <alignment horizontal="left" vertical="center"/>
    </xf>
    <xf numFmtId="0" fontId="22" fillId="9" borderId="0" xfId="0" applyFont="1" applyFill="1" applyBorder="1" applyAlignment="1">
      <alignment horizontal="center" vertical="center"/>
    </xf>
    <xf numFmtId="176" fontId="6" fillId="0" borderId="0" xfId="0" applyNumberFormat="1" applyFont="1" applyBorder="1" applyAlignment="1">
      <alignment horizontal="left" vertical="center"/>
    </xf>
    <xf numFmtId="183" fontId="6" fillId="0" borderId="6" xfId="0" applyNumberFormat="1" applyFont="1" applyFill="1" applyBorder="1" applyAlignment="1">
      <alignment horizontal="left" vertical="center"/>
    </xf>
    <xf numFmtId="0" fontId="6" fillId="0" borderId="8" xfId="0" applyFont="1" applyFill="1" applyBorder="1" applyAlignment="1">
      <alignment vertical="center"/>
    </xf>
    <xf numFmtId="182" fontId="6" fillId="0" borderId="6" xfId="0" applyNumberFormat="1" applyFont="1" applyFill="1" applyBorder="1" applyAlignment="1">
      <alignment horizontal="left" vertical="center"/>
    </xf>
    <xf numFmtId="0" fontId="16" fillId="9" borderId="6" xfId="0" applyFont="1" applyFill="1" applyBorder="1" applyAlignment="1">
      <alignment horizontal="left" vertical="center"/>
    </xf>
    <xf numFmtId="184" fontId="6" fillId="0" borderId="7" xfId="0" applyNumberFormat="1" applyFont="1" applyBorder="1" applyAlignment="1">
      <alignment horizontal="left" vertical="center"/>
    </xf>
    <xf numFmtId="182" fontId="6" fillId="0" borderId="7" xfId="0" applyNumberFormat="1" applyFont="1" applyFill="1" applyBorder="1" applyAlignment="1">
      <alignment vertical="center"/>
    </xf>
    <xf numFmtId="182" fontId="6" fillId="0" borderId="8" xfId="0" applyNumberFormat="1" applyFont="1" applyFill="1" applyBorder="1" applyAlignment="1">
      <alignment vertical="center"/>
    </xf>
    <xf numFmtId="0" fontId="6" fillId="12" borderId="6" xfId="0" applyFont="1" applyFill="1" applyBorder="1" applyAlignment="1">
      <alignment vertical="center"/>
    </xf>
    <xf numFmtId="0" fontId="6" fillId="12" borderId="7" xfId="0" applyFont="1" applyFill="1" applyBorder="1" applyAlignment="1">
      <alignment vertical="center"/>
    </xf>
    <xf numFmtId="0" fontId="6" fillId="12" borderId="8" xfId="0" applyFont="1" applyFill="1" applyBorder="1" applyAlignment="1">
      <alignment vertical="center"/>
    </xf>
    <xf numFmtId="178" fontId="16" fillId="12" borderId="6" xfId="0" applyNumberFormat="1" applyFont="1" applyFill="1" applyBorder="1" applyAlignment="1">
      <alignment horizontal="left" vertical="center"/>
    </xf>
    <xf numFmtId="177" fontId="6" fillId="12" borderId="4" xfId="0" applyNumberFormat="1" applyFont="1" applyFill="1" applyBorder="1" applyAlignment="1">
      <alignment vertical="center"/>
    </xf>
    <xf numFmtId="177" fontId="6" fillId="12" borderId="10" xfId="0" applyNumberFormat="1" applyFont="1" applyFill="1" applyBorder="1" applyAlignment="1">
      <alignment vertical="center"/>
    </xf>
    <xf numFmtId="178" fontId="24" fillId="12" borderId="7" xfId="0" applyNumberFormat="1" applyFont="1" applyFill="1" applyBorder="1" applyAlignment="1">
      <alignment horizontal="left" vertical="center"/>
    </xf>
    <xf numFmtId="178" fontId="24" fillId="12" borderId="8" xfId="0" applyNumberFormat="1" applyFont="1" applyFill="1" applyBorder="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0" fillId="0" borderId="4" xfId="0" applyBorder="1"/>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0" fillId="0" borderId="1" xfId="0" applyBorder="1"/>
    <xf numFmtId="0" fontId="6" fillId="0" borderId="12" xfId="0" applyFont="1" applyBorder="1" applyAlignment="1">
      <alignment horizontal="center" vertical="center"/>
    </xf>
    <xf numFmtId="183" fontId="6" fillId="0" borderId="0" xfId="0" applyNumberFormat="1" applyFont="1" applyFill="1" applyBorder="1" applyAlignment="1">
      <alignment horizontal="left" vertical="center"/>
    </xf>
    <xf numFmtId="0" fontId="12" fillId="0" borderId="0" xfId="0" applyFont="1" applyAlignment="1">
      <alignment vertical="center"/>
    </xf>
    <xf numFmtId="0" fontId="25" fillId="0" borderId="0" xfId="0" applyFont="1" applyAlignment="1">
      <alignment horizontal="center" vertical="center"/>
    </xf>
    <xf numFmtId="177" fontId="25" fillId="12" borderId="6" xfId="0" applyNumberFormat="1" applyFont="1" applyFill="1" applyBorder="1" applyAlignment="1">
      <alignment horizontal="left" vertical="center"/>
    </xf>
    <xf numFmtId="177" fontId="25" fillId="12" borderId="7" xfId="0" applyNumberFormat="1" applyFont="1" applyFill="1" applyBorder="1" applyAlignment="1">
      <alignment vertical="center"/>
    </xf>
    <xf numFmtId="177" fontId="25" fillId="12" borderId="8" xfId="0" applyNumberFormat="1" applyFont="1" applyFill="1" applyBorder="1" applyAlignment="1">
      <alignment vertical="center"/>
    </xf>
    <xf numFmtId="180" fontId="6" fillId="6" borderId="6" xfId="0" applyNumberFormat="1" applyFont="1" applyFill="1" applyBorder="1" applyAlignment="1">
      <alignment horizontal="left" vertical="center"/>
    </xf>
    <xf numFmtId="43" fontId="6" fillId="6" borderId="7" xfId="0" applyNumberFormat="1" applyFont="1" applyFill="1" applyBorder="1" applyAlignment="1">
      <alignment horizontal="left" vertical="center"/>
    </xf>
    <xf numFmtId="43" fontId="6" fillId="6" borderId="8" xfId="0" applyNumberFormat="1" applyFont="1" applyFill="1" applyBorder="1" applyAlignment="1">
      <alignment horizontal="left" vertical="center"/>
    </xf>
    <xf numFmtId="177" fontId="6" fillId="12" borderId="6" xfId="0" applyNumberFormat="1" applyFont="1" applyFill="1" applyBorder="1" applyAlignment="1">
      <alignment horizontal="left" vertical="center"/>
    </xf>
    <xf numFmtId="0" fontId="12" fillId="0" borderId="0" xfId="4" applyFont="1">
      <alignment vertical="center"/>
    </xf>
    <xf numFmtId="0" fontId="10" fillId="0" borderId="0" xfId="4" applyFont="1" applyAlignment="1">
      <alignment horizontal="center" vertical="center"/>
    </xf>
    <xf numFmtId="0" fontId="12" fillId="0" borderId="0" xfId="4" applyFont="1" applyAlignment="1">
      <alignment horizontal="center" vertical="center"/>
    </xf>
    <xf numFmtId="0" fontId="7" fillId="2" borderId="0" xfId="0" applyFont="1" applyFill="1" applyAlignment="1">
      <alignment horizontal="left" vertical="center"/>
    </xf>
    <xf numFmtId="184" fontId="6" fillId="0" borderId="6" xfId="0" applyNumberFormat="1" applyFont="1" applyBorder="1" applyAlignment="1">
      <alignment horizontal="left" vertical="center"/>
    </xf>
    <xf numFmtId="184" fontId="6" fillId="0" borderId="8" xfId="0" applyNumberFormat="1" applyFont="1" applyBorder="1" applyAlignment="1">
      <alignment horizontal="left" vertical="center"/>
    </xf>
    <xf numFmtId="0" fontId="6" fillId="11" borderId="8" xfId="0" applyFont="1" applyFill="1" applyBorder="1" applyAlignment="1">
      <alignment horizontal="left" vertical="center"/>
    </xf>
    <xf numFmtId="0" fontId="5" fillId="0" borderId="0" xfId="0" applyFont="1" applyAlignment="1">
      <alignment vertical="center"/>
    </xf>
    <xf numFmtId="185" fontId="6" fillId="0" borderId="2" xfId="0" applyNumberFormat="1" applyFont="1" applyFill="1" applyBorder="1" applyAlignment="1">
      <alignment horizontal="left" vertical="center"/>
    </xf>
    <xf numFmtId="185" fontId="6" fillId="0" borderId="2" xfId="0" applyNumberFormat="1" applyFont="1" applyBorder="1" applyAlignment="1">
      <alignment horizontal="left" vertical="center"/>
    </xf>
    <xf numFmtId="0" fontId="7" fillId="2" borderId="0" xfId="0" applyFont="1" applyFill="1" applyAlignment="1">
      <alignment horizontal="left" vertical="center"/>
    </xf>
    <xf numFmtId="184" fontId="6" fillId="0" borderId="6" xfId="0" applyNumberFormat="1" applyFont="1" applyBorder="1" applyAlignment="1">
      <alignment horizontal="left" vertical="center"/>
    </xf>
    <xf numFmtId="184" fontId="6" fillId="0" borderId="8" xfId="0" applyNumberFormat="1" applyFont="1" applyBorder="1" applyAlignment="1">
      <alignment horizontal="left" vertical="center"/>
    </xf>
    <xf numFmtId="0" fontId="6" fillId="11" borderId="8" xfId="0" applyFont="1" applyFill="1" applyBorder="1" applyAlignment="1">
      <alignment horizontal="left" vertical="center"/>
    </xf>
    <xf numFmtId="0" fontId="4" fillId="0" borderId="0" xfId="0" applyFont="1"/>
    <xf numFmtId="0" fontId="4" fillId="0" borderId="0" xfId="0" applyFont="1" applyAlignment="1">
      <alignment wrapText="1"/>
    </xf>
    <xf numFmtId="184" fontId="6" fillId="0" borderId="6" xfId="0" applyNumberFormat="1" applyFont="1" applyBorder="1" applyAlignment="1">
      <alignment vertical="center"/>
    </xf>
    <xf numFmtId="184" fontId="6" fillId="0" borderId="8" xfId="0" applyNumberFormat="1" applyFont="1" applyBorder="1" applyAlignment="1">
      <alignment vertical="center"/>
    </xf>
    <xf numFmtId="0" fontId="28" fillId="11" borderId="2" xfId="0" applyFont="1" applyFill="1" applyBorder="1" applyAlignment="1">
      <alignment horizontal="left" vertical="center"/>
    </xf>
    <xf numFmtId="0" fontId="28" fillId="5" borderId="2" xfId="0" applyFont="1" applyFill="1" applyBorder="1" applyAlignment="1">
      <alignment horizontal="left" vertical="center" wrapText="1"/>
    </xf>
    <xf numFmtId="177" fontId="28" fillId="0" borderId="2" xfId="0" applyNumberFormat="1" applyFont="1" applyBorder="1" applyAlignment="1">
      <alignment horizontal="left" vertical="center"/>
    </xf>
    <xf numFmtId="0" fontId="24" fillId="11" borderId="2" xfId="0" applyFont="1" applyFill="1" applyBorder="1" applyAlignment="1">
      <alignment horizontal="left" vertical="center" wrapText="1"/>
    </xf>
    <xf numFmtId="177" fontId="24" fillId="0" borderId="2" xfId="0" applyNumberFormat="1" applyFont="1" applyBorder="1" applyAlignment="1">
      <alignment horizontal="left" vertical="center"/>
    </xf>
    <xf numFmtId="0" fontId="24" fillId="11" borderId="4" xfId="0" applyFont="1" applyFill="1" applyBorder="1" applyAlignment="1">
      <alignment horizontal="left" vertical="center"/>
    </xf>
    <xf numFmtId="177" fontId="24" fillId="0" borderId="7" xfId="0" applyNumberFormat="1" applyFont="1" applyBorder="1" applyAlignment="1">
      <alignment horizontal="left" vertical="center"/>
    </xf>
    <xf numFmtId="0" fontId="3" fillId="0" borderId="0" xfId="0" applyFont="1" applyAlignment="1">
      <alignment wrapText="1"/>
    </xf>
    <xf numFmtId="0" fontId="10" fillId="0" borderId="0" xfId="0" applyFont="1"/>
    <xf numFmtId="0" fontId="24" fillId="11" borderId="3" xfId="0" applyFont="1" applyFill="1" applyBorder="1" applyAlignment="1">
      <alignment horizontal="left" vertical="center"/>
    </xf>
    <xf numFmtId="184" fontId="24" fillId="0" borderId="6" xfId="0" applyNumberFormat="1" applyFont="1" applyBorder="1" applyAlignment="1">
      <alignment horizontal="left" vertical="center"/>
    </xf>
    <xf numFmtId="184" fontId="24" fillId="0" borderId="2" xfId="0" applyNumberFormat="1" applyFont="1" applyBorder="1" applyAlignment="1">
      <alignment horizontal="left" vertical="center"/>
    </xf>
    <xf numFmtId="0" fontId="24" fillId="11" borderId="10" xfId="0" applyFont="1" applyFill="1" applyBorder="1" applyAlignment="1">
      <alignment horizontal="left" vertical="center"/>
    </xf>
    <xf numFmtId="177" fontId="24" fillId="0" borderId="8" xfId="0" applyNumberFormat="1" applyFont="1" applyBorder="1" applyAlignment="1">
      <alignment horizontal="left" vertical="center"/>
    </xf>
    <xf numFmtId="9" fontId="28" fillId="0" borderId="2" xfId="0" applyNumberFormat="1" applyFont="1" applyFill="1" applyBorder="1" applyAlignment="1">
      <alignment horizontal="left" vertical="center"/>
    </xf>
    <xf numFmtId="185" fontId="28" fillId="0" borderId="2" xfId="0" applyNumberFormat="1" applyFont="1" applyFill="1" applyBorder="1" applyAlignment="1">
      <alignment horizontal="left" vertical="center"/>
    </xf>
    <xf numFmtId="0" fontId="24" fillId="5" borderId="2" xfId="0" applyFont="1" applyFill="1" applyBorder="1" applyAlignment="1">
      <alignment horizontal="left" vertical="center" wrapText="1"/>
    </xf>
    <xf numFmtId="185" fontId="24" fillId="0" borderId="2" xfId="0" applyNumberFormat="1" applyFont="1" applyFill="1" applyBorder="1" applyAlignment="1">
      <alignment horizontal="left" vertical="center"/>
    </xf>
    <xf numFmtId="0" fontId="24" fillId="0" borderId="0" xfId="0" applyFont="1" applyAlignment="1">
      <alignment horizontal="left" vertical="center"/>
    </xf>
    <xf numFmtId="0" fontId="7" fillId="2" borderId="0" xfId="0" applyFont="1" applyFill="1" applyAlignment="1">
      <alignment horizontal="left" vertical="center"/>
    </xf>
    <xf numFmtId="184" fontId="6" fillId="0" borderId="6" xfId="0" applyNumberFormat="1" applyFont="1" applyBorder="1" applyAlignment="1">
      <alignment horizontal="left" vertical="center"/>
    </xf>
    <xf numFmtId="184" fontId="6" fillId="0" borderId="8" xfId="0" applyNumberFormat="1" applyFont="1" applyBorder="1" applyAlignment="1">
      <alignment horizontal="left" vertical="center"/>
    </xf>
    <xf numFmtId="0" fontId="6" fillId="11" borderId="6" xfId="0" applyFont="1" applyFill="1" applyBorder="1" applyAlignment="1">
      <alignment horizontal="left" vertical="center"/>
    </xf>
    <xf numFmtId="0" fontId="16" fillId="11" borderId="3" xfId="0" applyFont="1" applyFill="1" applyBorder="1" applyAlignment="1">
      <alignment horizontal="left" vertical="center"/>
    </xf>
    <xf numFmtId="0" fontId="16" fillId="11" borderId="10" xfId="0" applyFont="1" applyFill="1" applyBorder="1" applyAlignment="1">
      <alignment horizontal="left" vertical="center"/>
    </xf>
    <xf numFmtId="184" fontId="16" fillId="0" borderId="6" xfId="0" applyNumberFormat="1" applyFont="1" applyBorder="1" applyAlignment="1">
      <alignment horizontal="left" vertical="center"/>
    </xf>
    <xf numFmtId="177" fontId="16" fillId="0" borderId="8" xfId="0" applyNumberFormat="1" applyFont="1" applyBorder="1" applyAlignment="1">
      <alignment horizontal="left" vertical="center"/>
    </xf>
    <xf numFmtId="184" fontId="16" fillId="0" borderId="2" xfId="0" applyNumberFormat="1" applyFont="1" applyBorder="1" applyAlignment="1">
      <alignment horizontal="left" vertical="center"/>
    </xf>
    <xf numFmtId="177" fontId="16" fillId="0" borderId="2" xfId="0" applyNumberFormat="1" applyFont="1" applyBorder="1" applyAlignment="1">
      <alignment horizontal="left" vertical="center"/>
    </xf>
    <xf numFmtId="184" fontId="16" fillId="0" borderId="6" xfId="0" applyNumberFormat="1" applyFont="1" applyBorder="1" applyAlignment="1">
      <alignment vertical="center"/>
    </xf>
    <xf numFmtId="184" fontId="16" fillId="0" borderId="8" xfId="0" applyNumberFormat="1" applyFont="1" applyBorder="1" applyAlignment="1">
      <alignment vertical="center"/>
    </xf>
    <xf numFmtId="0" fontId="16" fillId="11" borderId="2" xfId="0" applyFont="1" applyFill="1" applyBorder="1" applyAlignment="1">
      <alignment horizontal="left" vertical="center" wrapText="1"/>
    </xf>
    <xf numFmtId="0" fontId="24" fillId="11" borderId="2" xfId="0" applyFont="1" applyFill="1" applyBorder="1" applyAlignment="1">
      <alignment horizontal="left" vertical="center"/>
    </xf>
    <xf numFmtId="0" fontId="24" fillId="9" borderId="2" xfId="0" applyFont="1" applyFill="1" applyBorder="1" applyAlignment="1">
      <alignment horizontal="left" vertical="center"/>
    </xf>
    <xf numFmtId="176" fontId="16" fillId="0" borderId="2" xfId="0" applyNumberFormat="1" applyFont="1" applyFill="1" applyBorder="1" applyAlignment="1">
      <alignment horizontal="left" vertical="center"/>
    </xf>
    <xf numFmtId="0" fontId="31" fillId="0" borderId="0" xfId="0" applyFont="1" applyAlignment="1">
      <alignment vertical="center"/>
    </xf>
    <xf numFmtId="0" fontId="15" fillId="11" borderId="2" xfId="0" applyFont="1" applyFill="1" applyBorder="1" applyAlignment="1">
      <alignment horizontal="left" vertical="center"/>
    </xf>
    <xf numFmtId="0" fontId="15" fillId="11" borderId="8" xfId="0" applyFont="1" applyFill="1" applyBorder="1" applyAlignment="1">
      <alignment horizontal="left" vertical="center"/>
    </xf>
    <xf numFmtId="0" fontId="6" fillId="11" borderId="7" xfId="0" applyFont="1" applyFill="1" applyBorder="1" applyAlignment="1">
      <alignment horizontal="left" vertical="center" wrapText="1"/>
    </xf>
    <xf numFmtId="177" fontId="6" fillId="0" borderId="5" xfId="0" applyNumberFormat="1" applyFont="1" applyBorder="1" applyAlignment="1">
      <alignment horizontal="left" vertical="center"/>
    </xf>
    <xf numFmtId="177" fontId="6" fillId="0" borderId="9" xfId="0" applyNumberFormat="1" applyFont="1" applyBorder="1" applyAlignment="1">
      <alignment horizontal="left" vertical="center"/>
    </xf>
    <xf numFmtId="184" fontId="6" fillId="0" borderId="13" xfId="0" applyNumberFormat="1" applyFont="1" applyBorder="1" applyAlignment="1">
      <alignment horizontal="left" vertical="center"/>
    </xf>
    <xf numFmtId="0" fontId="6" fillId="5" borderId="8" xfId="0" applyFont="1" applyFill="1" applyBorder="1" applyAlignment="1">
      <alignment horizontal="left" vertical="center" wrapText="1"/>
    </xf>
    <xf numFmtId="176" fontId="6" fillId="0" borderId="8" xfId="0" applyNumberFormat="1" applyFont="1" applyFill="1" applyBorder="1" applyAlignment="1">
      <alignment horizontal="left" vertical="center"/>
    </xf>
    <xf numFmtId="176" fontId="6" fillId="0" borderId="0" xfId="0" applyNumberFormat="1" applyFont="1" applyFill="1" applyBorder="1" applyAlignment="1">
      <alignment horizontal="left" vertical="center"/>
    </xf>
    <xf numFmtId="0" fontId="11" fillId="0" borderId="0" xfId="0" applyFont="1" applyAlignment="1">
      <alignment horizontal="left" vertical="center"/>
    </xf>
    <xf numFmtId="0" fontId="6" fillId="5" borderId="7" xfId="0" applyFont="1" applyFill="1" applyBorder="1" applyAlignment="1">
      <alignment horizontal="left" vertical="center" wrapText="1"/>
    </xf>
    <xf numFmtId="184" fontId="6" fillId="0" borderId="5" xfId="0" applyNumberFormat="1" applyFont="1" applyBorder="1" applyAlignment="1">
      <alignment horizontal="left" vertical="center"/>
    </xf>
    <xf numFmtId="176" fontId="6" fillId="0" borderId="9" xfId="0" applyNumberFormat="1" applyFont="1" applyFill="1" applyBorder="1" applyAlignment="1">
      <alignment horizontal="left" vertical="center"/>
    </xf>
    <xf numFmtId="176" fontId="6" fillId="0" borderId="7" xfId="0" applyNumberFormat="1" applyFont="1" applyFill="1" applyBorder="1" applyAlignment="1">
      <alignment horizontal="left" vertical="center"/>
    </xf>
    <xf numFmtId="0" fontId="7" fillId="2" borderId="0" xfId="0" applyFont="1" applyFill="1" applyAlignment="1">
      <alignment horizontal="left" vertical="center"/>
    </xf>
    <xf numFmtId="184" fontId="6" fillId="0" borderId="6" xfId="0" applyNumberFormat="1" applyFont="1" applyBorder="1" applyAlignment="1">
      <alignment horizontal="left" vertical="center"/>
    </xf>
    <xf numFmtId="184" fontId="6" fillId="0" borderId="8" xfId="0" applyNumberFormat="1" applyFont="1" applyBorder="1" applyAlignment="1">
      <alignment horizontal="left" vertical="center"/>
    </xf>
    <xf numFmtId="0" fontId="6" fillId="11" borderId="8" xfId="0" applyFont="1" applyFill="1" applyBorder="1" applyAlignment="1">
      <alignment horizontal="left" vertical="center"/>
    </xf>
    <xf numFmtId="0" fontId="2" fillId="0" borderId="0" xfId="0" applyFont="1" applyAlignment="1">
      <alignment vertical="center"/>
    </xf>
    <xf numFmtId="0" fontId="16" fillId="11" borderId="4" xfId="0" applyFont="1" applyFill="1" applyBorder="1" applyAlignment="1">
      <alignment horizontal="left" vertical="center"/>
    </xf>
    <xf numFmtId="177" fontId="16" fillId="0" borderId="7" xfId="0" applyNumberFormat="1" applyFont="1" applyBorder="1" applyAlignment="1">
      <alignment horizontal="left" vertical="center"/>
    </xf>
    <xf numFmtId="185" fontId="16" fillId="0" borderId="2" xfId="0" applyNumberFormat="1" applyFont="1" applyFill="1" applyBorder="1" applyAlignment="1">
      <alignment horizontal="left" vertical="center"/>
    </xf>
    <xf numFmtId="185" fontId="6" fillId="6" borderId="2" xfId="0" applyNumberFormat="1" applyFont="1" applyFill="1" applyBorder="1" applyAlignment="1">
      <alignment horizontal="left" vertical="center"/>
    </xf>
    <xf numFmtId="176" fontId="6" fillId="6" borderId="2" xfId="0" applyNumberFormat="1" applyFont="1" applyFill="1" applyBorder="1" applyAlignment="1">
      <alignment horizontal="left" vertical="center"/>
    </xf>
    <xf numFmtId="0" fontId="11" fillId="0" borderId="6" xfId="0" applyFont="1" applyFill="1" applyBorder="1" applyAlignment="1">
      <alignment horizontal="left" vertical="center"/>
    </xf>
    <xf numFmtId="0" fontId="11" fillId="0" borderId="7" xfId="0" applyFont="1" applyFill="1" applyBorder="1" applyAlignment="1">
      <alignment horizontal="left" vertical="center"/>
    </xf>
    <xf numFmtId="0" fontId="11" fillId="0" borderId="8" xfId="0" applyFont="1" applyFill="1" applyBorder="1" applyAlignment="1">
      <alignment horizontal="left" vertical="center"/>
    </xf>
    <xf numFmtId="0" fontId="7" fillId="2" borderId="0" xfId="0" applyFont="1" applyFill="1" applyAlignment="1">
      <alignment horizontal="left" vertical="center"/>
    </xf>
    <xf numFmtId="0" fontId="6" fillId="7" borderId="3" xfId="0" applyFont="1" applyFill="1" applyBorder="1" applyAlignment="1">
      <alignment horizontal="left" vertical="top" wrapText="1"/>
    </xf>
    <xf numFmtId="0" fontId="6" fillId="7" borderId="4" xfId="0" applyFont="1" applyFill="1" applyBorder="1" applyAlignment="1">
      <alignment horizontal="left" vertical="top" wrapText="1"/>
    </xf>
    <xf numFmtId="0" fontId="6" fillId="7" borderId="10" xfId="0" applyFont="1" applyFill="1" applyBorder="1" applyAlignment="1">
      <alignment horizontal="left" vertical="top" wrapText="1"/>
    </xf>
    <xf numFmtId="0" fontId="6" fillId="7" borderId="5" xfId="0" applyFont="1" applyFill="1" applyBorder="1" applyAlignment="1">
      <alignment horizontal="left" vertical="top" wrapText="1"/>
    </xf>
    <xf numFmtId="0" fontId="6" fillId="7" borderId="0" xfId="0" applyFont="1" applyFill="1" applyBorder="1" applyAlignment="1">
      <alignment horizontal="left" vertical="top" wrapText="1"/>
    </xf>
    <xf numFmtId="0" fontId="6" fillId="7" borderId="9" xfId="0" applyFont="1" applyFill="1" applyBorder="1" applyAlignment="1">
      <alignment horizontal="left" vertical="top" wrapText="1"/>
    </xf>
    <xf numFmtId="0" fontId="6" fillId="7" borderId="11" xfId="0" applyFont="1" applyFill="1" applyBorder="1" applyAlignment="1">
      <alignment horizontal="left" vertical="top" wrapText="1"/>
    </xf>
    <xf numFmtId="0" fontId="6" fillId="7" borderId="1" xfId="0" applyFont="1" applyFill="1" applyBorder="1" applyAlignment="1">
      <alignment horizontal="left" vertical="top" wrapText="1"/>
    </xf>
    <xf numFmtId="0" fontId="6" fillId="7" borderId="12" xfId="0" applyFont="1" applyFill="1" applyBorder="1" applyAlignment="1">
      <alignment horizontal="left" vertical="top" wrapText="1"/>
    </xf>
    <xf numFmtId="180" fontId="6" fillId="6" borderId="3" xfId="0" applyNumberFormat="1" applyFont="1" applyFill="1" applyBorder="1" applyAlignment="1">
      <alignment horizontal="center" vertical="center"/>
    </xf>
    <xf numFmtId="180" fontId="6" fillId="6" borderId="4" xfId="0" applyNumberFormat="1" applyFont="1" applyFill="1" applyBorder="1" applyAlignment="1">
      <alignment horizontal="center" vertical="center"/>
    </xf>
    <xf numFmtId="180" fontId="6" fillId="6" borderId="10" xfId="0" applyNumberFormat="1" applyFont="1" applyFill="1" applyBorder="1" applyAlignment="1">
      <alignment horizontal="center" vertical="center"/>
    </xf>
    <xf numFmtId="180" fontId="6" fillId="6" borderId="5" xfId="0" applyNumberFormat="1" applyFont="1" applyFill="1" applyBorder="1" applyAlignment="1">
      <alignment horizontal="center" vertical="center"/>
    </xf>
    <xf numFmtId="180" fontId="6" fillId="6" borderId="0" xfId="0" applyNumberFormat="1" applyFont="1" applyFill="1" applyBorder="1" applyAlignment="1">
      <alignment horizontal="center" vertical="center"/>
    </xf>
    <xf numFmtId="180" fontId="6" fillId="6" borderId="9" xfId="0" applyNumberFormat="1" applyFont="1" applyFill="1" applyBorder="1" applyAlignment="1">
      <alignment horizontal="center" vertical="center"/>
    </xf>
    <xf numFmtId="180" fontId="6" fillId="6" borderId="11" xfId="0" applyNumberFormat="1" applyFont="1" applyFill="1" applyBorder="1" applyAlignment="1">
      <alignment horizontal="center" vertical="center"/>
    </xf>
    <xf numFmtId="180" fontId="6" fillId="6" borderId="1" xfId="0" applyNumberFormat="1" applyFont="1" applyFill="1" applyBorder="1" applyAlignment="1">
      <alignment horizontal="center" vertical="center"/>
    </xf>
    <xf numFmtId="180" fontId="6" fillId="6" borderId="12" xfId="0" applyNumberFormat="1" applyFont="1" applyFill="1" applyBorder="1" applyAlignment="1">
      <alignment horizontal="center" vertical="center"/>
    </xf>
    <xf numFmtId="0" fontId="8" fillId="3" borderId="5" xfId="0" applyFont="1" applyFill="1" applyBorder="1" applyAlignment="1">
      <alignment horizontal="center" vertical="center"/>
    </xf>
    <xf numFmtId="0" fontId="8" fillId="3" borderId="9" xfId="0" applyFont="1" applyFill="1" applyBorder="1" applyAlignment="1">
      <alignment horizontal="center" vertical="center"/>
    </xf>
    <xf numFmtId="0" fontId="6" fillId="10" borderId="3" xfId="0" applyFont="1" applyFill="1" applyBorder="1" applyAlignment="1">
      <alignment horizontal="left" vertical="top" wrapText="1"/>
    </xf>
    <xf numFmtId="0" fontId="6" fillId="10" borderId="4" xfId="0" applyFont="1" applyFill="1" applyBorder="1" applyAlignment="1">
      <alignment horizontal="left" vertical="top" wrapText="1"/>
    </xf>
    <xf numFmtId="0" fontId="6" fillId="10" borderId="10" xfId="0" applyFont="1" applyFill="1" applyBorder="1" applyAlignment="1">
      <alignment horizontal="left" vertical="top" wrapText="1"/>
    </xf>
    <xf numFmtId="0" fontId="6" fillId="10" borderId="5" xfId="0" applyFont="1" applyFill="1" applyBorder="1" applyAlignment="1">
      <alignment horizontal="left" vertical="top" wrapText="1"/>
    </xf>
    <xf numFmtId="0" fontId="6" fillId="10" borderId="0" xfId="0" applyFont="1" applyFill="1" applyBorder="1" applyAlignment="1">
      <alignment horizontal="left" vertical="top" wrapText="1"/>
    </xf>
    <xf numFmtId="0" fontId="6" fillId="10" borderId="9" xfId="0" applyFont="1" applyFill="1" applyBorder="1" applyAlignment="1">
      <alignment horizontal="left" vertical="top" wrapText="1"/>
    </xf>
    <xf numFmtId="0" fontId="6" fillId="10" borderId="11" xfId="0" applyFont="1" applyFill="1" applyBorder="1" applyAlignment="1">
      <alignment horizontal="left" vertical="top" wrapText="1"/>
    </xf>
    <xf numFmtId="0" fontId="6" fillId="10" borderId="1" xfId="0" applyFont="1" applyFill="1" applyBorder="1" applyAlignment="1">
      <alignment horizontal="left" vertical="top" wrapText="1"/>
    </xf>
    <xf numFmtId="0" fontId="6" fillId="10" borderId="12" xfId="0" applyFont="1" applyFill="1" applyBorder="1" applyAlignment="1">
      <alignment horizontal="left" vertical="top" wrapText="1"/>
    </xf>
    <xf numFmtId="184" fontId="6" fillId="0" borderId="6" xfId="0" applyNumberFormat="1" applyFont="1" applyBorder="1" applyAlignment="1">
      <alignment horizontal="left" vertical="center"/>
    </xf>
    <xf numFmtId="184" fontId="6" fillId="0" borderId="8" xfId="0" applyNumberFormat="1" applyFont="1" applyBorder="1" applyAlignment="1">
      <alignment horizontal="left" vertical="center"/>
    </xf>
    <xf numFmtId="185" fontId="6" fillId="0" borderId="6" xfId="0" applyNumberFormat="1" applyFont="1" applyBorder="1" applyAlignment="1">
      <alignment horizontal="left" vertical="center"/>
    </xf>
    <xf numFmtId="185" fontId="6" fillId="0" borderId="8" xfId="0" applyNumberFormat="1" applyFont="1" applyBorder="1" applyAlignment="1">
      <alignment horizontal="left" vertical="center"/>
    </xf>
    <xf numFmtId="0" fontId="6" fillId="11" borderId="6" xfId="0" applyFont="1" applyFill="1" applyBorder="1" applyAlignment="1">
      <alignment horizontal="left" vertical="center"/>
    </xf>
    <xf numFmtId="0" fontId="6" fillId="11" borderId="8" xfId="0" applyFont="1" applyFill="1" applyBorder="1" applyAlignment="1">
      <alignment horizontal="left" vertical="center"/>
    </xf>
    <xf numFmtId="183" fontId="6" fillId="0" borderId="2" xfId="0" applyNumberFormat="1" applyFont="1" applyFill="1" applyBorder="1" applyAlignment="1">
      <alignment horizontal="left" vertical="center"/>
    </xf>
    <xf numFmtId="185" fontId="16" fillId="0" borderId="6" xfId="0" applyNumberFormat="1" applyFont="1" applyFill="1" applyBorder="1" applyAlignment="1">
      <alignment horizontal="left" vertical="center"/>
    </xf>
    <xf numFmtId="185" fontId="16" fillId="0" borderId="8" xfId="0" applyNumberFormat="1" applyFont="1" applyFill="1" applyBorder="1" applyAlignment="1">
      <alignment horizontal="left" vertical="center"/>
    </xf>
  </cellXfs>
  <cellStyles count="5">
    <cellStyle name="常规" xfId="0" builtinId="0"/>
    <cellStyle name="常规 2" xfId="1" xr:uid="{00000000-0005-0000-0000-000031000000}"/>
    <cellStyle name="常规 3" xfId="2" xr:uid="{00000000-0005-0000-0000-000032000000}"/>
    <cellStyle name="常规 4" xfId="3" xr:uid="{8D7EE096-8DBD-4F5A-8072-0C461CD3B4A5}"/>
    <cellStyle name="常规 5" xfId="4" xr:uid="{5FB0D338-3CEB-4E9D-B7FD-F0F3FC8012E9}"/>
  </cellStyles>
  <dxfs count="0"/>
  <tableStyles count="0" defaultTableStyle="TableStyleMedium2" defaultPivotStyle="PivotStyleLight16"/>
  <colors>
    <mruColors>
      <color rgb="FFFFFFCC"/>
      <color rgb="FF20B293"/>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359836</xdr:colOff>
      <xdr:row>21</xdr:row>
      <xdr:rowOff>52915</xdr:rowOff>
    </xdr:from>
    <xdr:to>
      <xdr:col>0</xdr:col>
      <xdr:colOff>522417</xdr:colOff>
      <xdr:row>21</xdr:row>
      <xdr:rowOff>196915</xdr:rowOff>
    </xdr:to>
    <xdr:pic>
      <xdr:nvPicPr>
        <xdr:cNvPr id="4" name="图片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359836" y="5228165"/>
          <a:ext cx="162581" cy="144000"/>
        </a:xfrm>
        <a:prstGeom prst="rect">
          <a:avLst/>
        </a:prstGeom>
      </xdr:spPr>
    </xdr:pic>
    <xdr:clientData/>
  </xdr:twoCellAnchor>
  <xdr:oneCellAnchor>
    <xdr:from>
      <xdr:col>0</xdr:col>
      <xdr:colOff>613837</xdr:colOff>
      <xdr:row>43</xdr:row>
      <xdr:rowOff>37039</xdr:rowOff>
    </xdr:from>
    <xdr:ext cx="162581" cy="144000"/>
    <xdr:pic>
      <xdr:nvPicPr>
        <xdr:cNvPr id="5" name="图片 6">
          <a:extLst>
            <a:ext uri="{FF2B5EF4-FFF2-40B4-BE49-F238E27FC236}">
              <a16:creationId xmlns:a16="http://schemas.microsoft.com/office/drawing/2014/main" id="{E4CF2FCE-4155-45F7-9C63-FAB25B9B88BD}"/>
            </a:ext>
          </a:extLst>
        </xdr:cNvPr>
        <xdr:cNvPicPr>
          <a:picLocks noChangeAspect="1"/>
        </xdr:cNvPicPr>
      </xdr:nvPicPr>
      <xdr:blipFill>
        <a:blip xmlns:r="http://schemas.openxmlformats.org/officeDocument/2006/relationships" r:embed="rId1"/>
        <a:stretch>
          <a:fillRect/>
        </a:stretch>
      </xdr:blipFill>
      <xdr:spPr>
        <a:xfrm>
          <a:off x="613837" y="10683872"/>
          <a:ext cx="162581" cy="144000"/>
        </a:xfrm>
        <a:prstGeom prst="rect">
          <a:avLst/>
        </a:prstGeom>
      </xdr:spPr>
    </xdr:pic>
    <xdr:clientData/>
  </xdr:oneCellAnchor>
  <xdr:twoCellAnchor editAs="oneCell">
    <xdr:from>
      <xdr:col>0</xdr:col>
      <xdr:colOff>603252</xdr:colOff>
      <xdr:row>23</xdr:row>
      <xdr:rowOff>31743</xdr:rowOff>
    </xdr:from>
    <xdr:to>
      <xdr:col>0</xdr:col>
      <xdr:colOff>765833</xdr:colOff>
      <xdr:row>23</xdr:row>
      <xdr:rowOff>175743</xdr:rowOff>
    </xdr:to>
    <xdr:pic>
      <xdr:nvPicPr>
        <xdr:cNvPr id="8" name="图片 7">
          <a:extLst>
            <a:ext uri="{FF2B5EF4-FFF2-40B4-BE49-F238E27FC236}">
              <a16:creationId xmlns:a16="http://schemas.microsoft.com/office/drawing/2014/main" id="{CBC51DBF-7D25-4AE0-8C3E-8E7704FC84B7}"/>
            </a:ext>
          </a:extLst>
        </xdr:cNvPr>
        <xdr:cNvPicPr>
          <a:picLocks noChangeAspect="1"/>
        </xdr:cNvPicPr>
      </xdr:nvPicPr>
      <xdr:blipFill>
        <a:blip xmlns:r="http://schemas.openxmlformats.org/officeDocument/2006/relationships" r:embed="rId1"/>
        <a:stretch>
          <a:fillRect/>
        </a:stretch>
      </xdr:blipFill>
      <xdr:spPr>
        <a:xfrm>
          <a:off x="603252" y="5556243"/>
          <a:ext cx="162581" cy="144000"/>
        </a:xfrm>
        <a:prstGeom prst="rect">
          <a:avLst/>
        </a:prstGeom>
      </xdr:spPr>
    </xdr:pic>
    <xdr:clientData/>
  </xdr:twoCellAnchor>
  <xdr:oneCellAnchor>
    <xdr:from>
      <xdr:col>0</xdr:col>
      <xdr:colOff>978964</xdr:colOff>
      <xdr:row>37</xdr:row>
      <xdr:rowOff>42332</xdr:rowOff>
    </xdr:from>
    <xdr:ext cx="162581" cy="144000"/>
    <xdr:pic>
      <xdr:nvPicPr>
        <xdr:cNvPr id="10" name="图片 9">
          <a:extLst>
            <a:ext uri="{FF2B5EF4-FFF2-40B4-BE49-F238E27FC236}">
              <a16:creationId xmlns:a16="http://schemas.microsoft.com/office/drawing/2014/main" id="{3B75844A-86CB-45E1-99E1-6DCB72FEC653}"/>
            </a:ext>
          </a:extLst>
        </xdr:cNvPr>
        <xdr:cNvPicPr>
          <a:picLocks noChangeAspect="1"/>
        </xdr:cNvPicPr>
      </xdr:nvPicPr>
      <xdr:blipFill>
        <a:blip xmlns:r="http://schemas.openxmlformats.org/officeDocument/2006/relationships" r:embed="rId1"/>
        <a:stretch>
          <a:fillRect/>
        </a:stretch>
      </xdr:blipFill>
      <xdr:spPr>
        <a:xfrm>
          <a:off x="978964" y="8593665"/>
          <a:ext cx="162581" cy="144000"/>
        </a:xfrm>
        <a:prstGeom prst="rect">
          <a:avLst/>
        </a:prstGeom>
      </xdr:spPr>
    </xdr:pic>
    <xdr:clientData/>
  </xdr:oneCellAnchor>
  <xdr:oneCellAnchor>
    <xdr:from>
      <xdr:col>0</xdr:col>
      <xdr:colOff>916305</xdr:colOff>
      <xdr:row>29</xdr:row>
      <xdr:rowOff>40852</xdr:rowOff>
    </xdr:from>
    <xdr:ext cx="162581" cy="144000"/>
    <xdr:pic>
      <xdr:nvPicPr>
        <xdr:cNvPr id="11" name="图片 10">
          <a:extLst>
            <a:ext uri="{FF2B5EF4-FFF2-40B4-BE49-F238E27FC236}">
              <a16:creationId xmlns:a16="http://schemas.microsoft.com/office/drawing/2014/main" id="{DCC4D417-C108-4E4A-BB6A-E83993B964E1}"/>
            </a:ext>
          </a:extLst>
        </xdr:cNvPr>
        <xdr:cNvPicPr>
          <a:picLocks noChangeAspect="1"/>
        </xdr:cNvPicPr>
      </xdr:nvPicPr>
      <xdr:blipFill>
        <a:blip xmlns:r="http://schemas.openxmlformats.org/officeDocument/2006/relationships" r:embed="rId1"/>
        <a:stretch>
          <a:fillRect/>
        </a:stretch>
      </xdr:blipFill>
      <xdr:spPr>
        <a:xfrm>
          <a:off x="916305" y="7428019"/>
          <a:ext cx="162581" cy="144000"/>
        </a:xfrm>
        <a:prstGeom prst="rect">
          <a:avLst/>
        </a:prstGeom>
      </xdr:spPr>
    </xdr:pic>
    <xdr:clientData/>
  </xdr:oneCellAnchor>
  <xdr:oneCellAnchor>
    <xdr:from>
      <xdr:col>0</xdr:col>
      <xdr:colOff>983195</xdr:colOff>
      <xdr:row>38</xdr:row>
      <xdr:rowOff>35980</xdr:rowOff>
    </xdr:from>
    <xdr:ext cx="162581" cy="144000"/>
    <xdr:pic>
      <xdr:nvPicPr>
        <xdr:cNvPr id="12" name="图片 11">
          <a:extLst>
            <a:ext uri="{FF2B5EF4-FFF2-40B4-BE49-F238E27FC236}">
              <a16:creationId xmlns:a16="http://schemas.microsoft.com/office/drawing/2014/main" id="{2ABB5981-E8F2-483A-B144-E0EA180EDF03}"/>
            </a:ext>
          </a:extLst>
        </xdr:cNvPr>
        <xdr:cNvPicPr>
          <a:picLocks noChangeAspect="1"/>
        </xdr:cNvPicPr>
      </xdr:nvPicPr>
      <xdr:blipFill>
        <a:blip xmlns:r="http://schemas.openxmlformats.org/officeDocument/2006/relationships" r:embed="rId1"/>
        <a:stretch>
          <a:fillRect/>
        </a:stretch>
      </xdr:blipFill>
      <xdr:spPr>
        <a:xfrm>
          <a:off x="983195" y="8820147"/>
          <a:ext cx="162581" cy="1440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11A00-B1F2-4F7C-916A-5EE7A31D394F}">
  <dimension ref="A1:E6"/>
  <sheetViews>
    <sheetView workbookViewId="0">
      <selection activeCell="N21" sqref="N21"/>
    </sheetView>
  </sheetViews>
  <sheetFormatPr defaultRowHeight="16.5" x14ac:dyDescent="0.2"/>
  <cols>
    <col min="1" max="1" width="9" style="126"/>
    <col min="2" max="2" width="18.875" style="126" bestFit="1" customWidth="1"/>
    <col min="3" max="3" width="2" style="126" customWidth="1"/>
    <col min="4" max="4" width="9" style="126"/>
    <col min="5" max="5" width="16.75" style="126" bestFit="1" customWidth="1"/>
    <col min="6" max="16384" width="9" style="126"/>
  </cols>
  <sheetData>
    <row r="1" spans="1:5" x14ac:dyDescent="0.2">
      <c r="A1" s="127" t="s">
        <v>133</v>
      </c>
      <c r="B1" s="127" t="s">
        <v>132</v>
      </c>
      <c r="C1" s="128"/>
      <c r="D1" s="127" t="s">
        <v>140</v>
      </c>
      <c r="E1" s="127" t="s">
        <v>141</v>
      </c>
    </row>
    <row r="2" spans="1:5" x14ac:dyDescent="0.2">
      <c r="A2" s="126" t="s">
        <v>131</v>
      </c>
      <c r="B2" s="126" t="s">
        <v>138</v>
      </c>
      <c r="D2" s="126" t="s">
        <v>143</v>
      </c>
      <c r="E2" s="126" t="s">
        <v>142</v>
      </c>
    </row>
    <row r="3" spans="1:5" x14ac:dyDescent="0.2">
      <c r="A3" s="126" t="s">
        <v>130</v>
      </c>
      <c r="B3" s="126" t="s">
        <v>139</v>
      </c>
      <c r="D3" s="126" t="s">
        <v>144</v>
      </c>
      <c r="E3" s="126" t="s">
        <v>146</v>
      </c>
    </row>
    <row r="4" spans="1:5" x14ac:dyDescent="0.2">
      <c r="A4" s="126" t="s">
        <v>129</v>
      </c>
      <c r="B4" s="126" t="s">
        <v>149</v>
      </c>
      <c r="D4" s="126" t="s">
        <v>145</v>
      </c>
      <c r="E4" s="126" t="s">
        <v>147</v>
      </c>
    </row>
    <row r="5" spans="1:5" x14ac:dyDescent="0.2">
      <c r="A5" s="126" t="s">
        <v>128</v>
      </c>
      <c r="B5" s="126" t="s">
        <v>150</v>
      </c>
    </row>
    <row r="6" spans="1:5" x14ac:dyDescent="0.2">
      <c r="A6" s="126" t="s">
        <v>127</v>
      </c>
      <c r="B6" s="126" t="s">
        <v>126</v>
      </c>
    </row>
  </sheetData>
  <phoneticPr fontId="2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F0F50-84F7-4E9A-98F9-8128B6259570}">
  <sheetPr>
    <tabColor rgb="FF92D050"/>
    <pageSetUpPr fitToPage="1"/>
  </sheetPr>
  <dimension ref="A1:AC55"/>
  <sheetViews>
    <sheetView showGridLines="0" topLeftCell="A8" zoomScale="90" zoomScaleNormal="90" workbookViewId="0">
      <selection activeCell="A18" sqref="A18:XFD21"/>
    </sheetView>
  </sheetViews>
  <sheetFormatPr defaultColWidth="8.875" defaultRowHeight="16.5" x14ac:dyDescent="0.2"/>
  <cols>
    <col min="1" max="1" width="5.25" style="2" customWidth="1"/>
    <col min="2" max="2" width="7.125" style="2" customWidth="1"/>
    <col min="3" max="3" width="17.5" style="2" customWidth="1"/>
    <col min="4" max="4" width="15.25" style="2" customWidth="1"/>
    <col min="5" max="5" width="19" style="2" bestFit="1" customWidth="1"/>
    <col min="6" max="6" width="14" style="2" customWidth="1"/>
    <col min="7" max="7" width="12.625" style="2" customWidth="1"/>
    <col min="8" max="8" width="18.125" style="2" bestFit="1" customWidth="1"/>
    <col min="9" max="21" width="12.625" style="2" customWidth="1"/>
    <col min="22" max="22" width="14.125" style="2" customWidth="1"/>
    <col min="23" max="34" width="12.625" style="2" customWidth="1"/>
    <col min="35" max="16384" width="8.875" style="2"/>
  </cols>
  <sheetData>
    <row r="1" spans="1:24" s="1" customFormat="1" ht="24.95" customHeight="1" x14ac:dyDescent="0.2">
      <c r="A1" s="33" t="str">
        <f>V2</f>
        <v>下游滞箱费结算单/内容页/滞箱费项目</v>
      </c>
      <c r="B1" s="33"/>
      <c r="C1" s="33"/>
      <c r="D1" s="33"/>
      <c r="E1" s="33"/>
      <c r="F1" s="33"/>
      <c r="G1" s="136"/>
      <c r="H1" s="136"/>
      <c r="I1" s="136"/>
      <c r="J1" s="136"/>
      <c r="K1" s="136"/>
      <c r="U1" s="7" t="s">
        <v>0</v>
      </c>
      <c r="V1" s="204" t="s">
        <v>121</v>
      </c>
      <c r="W1" s="205"/>
      <c r="X1" s="206"/>
    </row>
    <row r="2" spans="1:24" s="1" customFormat="1" ht="24.95" customHeight="1" x14ac:dyDescent="0.2">
      <c r="A2" s="33"/>
      <c r="B2" s="33"/>
      <c r="C2" s="33"/>
      <c r="D2" s="33"/>
      <c r="E2" s="33"/>
      <c r="F2" s="33"/>
      <c r="G2" s="136"/>
      <c r="H2" s="136"/>
      <c r="I2" s="136"/>
      <c r="J2" s="136"/>
      <c r="K2" s="136"/>
      <c r="U2" s="7" t="s">
        <v>1</v>
      </c>
      <c r="V2" s="41" t="s">
        <v>63</v>
      </c>
      <c r="W2" s="42"/>
      <c r="X2" s="43"/>
    </row>
    <row r="3" spans="1:24" ht="18" customHeight="1" x14ac:dyDescent="0.2"/>
    <row r="4" spans="1:24" ht="18" customHeight="1" x14ac:dyDescent="0.2">
      <c r="A4" s="3"/>
      <c r="B4" s="3"/>
      <c r="C4" s="3"/>
      <c r="D4" s="3"/>
      <c r="E4" s="3"/>
      <c r="F4" s="3"/>
      <c r="G4" s="3"/>
      <c r="H4" s="3"/>
      <c r="I4" s="3"/>
      <c r="J4" s="3"/>
      <c r="K4" s="3"/>
      <c r="L4" s="3"/>
      <c r="M4" s="3"/>
      <c r="N4" s="3"/>
      <c r="O4" s="3"/>
      <c r="P4" s="3"/>
      <c r="Q4" s="3"/>
      <c r="R4" s="3"/>
      <c r="S4" s="3"/>
      <c r="T4" s="3"/>
      <c r="U4" s="3"/>
      <c r="V4" s="3"/>
      <c r="W4" s="3"/>
      <c r="X4" s="11" t="s">
        <v>2</v>
      </c>
    </row>
    <row r="5" spans="1:24" ht="18" customHeight="1" x14ac:dyDescent="0.2"/>
    <row r="6" spans="1:24" ht="18" customHeight="1" x14ac:dyDescent="0.2">
      <c r="A6" s="226" t="s">
        <v>3</v>
      </c>
      <c r="B6" s="227"/>
      <c r="C6" s="46" t="s">
        <v>23</v>
      </c>
      <c r="D6" s="5" t="s">
        <v>154</v>
      </c>
      <c r="E6" s="46" t="s">
        <v>66</v>
      </c>
      <c r="H6" s="15"/>
      <c r="I6" s="15"/>
      <c r="J6" s="15"/>
      <c r="K6" s="15"/>
    </row>
    <row r="7" spans="1:24" ht="18" customHeight="1" x14ac:dyDescent="0.2">
      <c r="A7" s="12"/>
      <c r="B7" s="12"/>
      <c r="C7" s="40"/>
      <c r="D7" s="12"/>
      <c r="G7" s="15"/>
      <c r="H7" s="15"/>
      <c r="I7" s="15"/>
      <c r="J7" s="15"/>
      <c r="K7" s="15"/>
      <c r="L7" s="6"/>
      <c r="M7" s="6"/>
      <c r="N7" s="6"/>
      <c r="O7" s="6"/>
      <c r="P7" s="6"/>
    </row>
    <row r="8" spans="1:24" ht="18" customHeight="1" x14ac:dyDescent="0.2">
      <c r="A8" s="15" t="s">
        <v>155</v>
      </c>
      <c r="D8" s="243">
        <f>SUM(J13:J14)</f>
        <v>-94</v>
      </c>
      <c r="E8" s="243"/>
    </row>
    <row r="9" spans="1:24" ht="18" customHeight="1" x14ac:dyDescent="0.2">
      <c r="A9" s="15" t="s">
        <v>33</v>
      </c>
      <c r="D9" s="94" t="s">
        <v>34</v>
      </c>
      <c r="E9" s="95"/>
      <c r="G9" s="15"/>
      <c r="H9" s="15"/>
      <c r="I9" s="15"/>
      <c r="J9" s="15"/>
      <c r="K9" s="15"/>
      <c r="L9" s="6"/>
      <c r="M9" s="6"/>
      <c r="N9" s="6"/>
      <c r="O9" s="6"/>
      <c r="P9" s="6"/>
    </row>
    <row r="10" spans="1:24" ht="18" customHeight="1" x14ac:dyDescent="0.2">
      <c r="A10" s="15"/>
      <c r="D10" s="116"/>
      <c r="E10" s="37"/>
      <c r="G10" s="15"/>
      <c r="H10" s="15"/>
      <c r="I10" s="15"/>
      <c r="J10" s="15"/>
      <c r="K10" s="15"/>
      <c r="L10" s="6"/>
      <c r="M10" s="6"/>
      <c r="N10" s="6"/>
      <c r="O10" s="6"/>
      <c r="P10" s="6"/>
    </row>
    <row r="11" spans="1:24" ht="18" customHeight="1" x14ac:dyDescent="0.2">
      <c r="A11" s="133" t="s">
        <v>156</v>
      </c>
      <c r="B11" s="12"/>
      <c r="C11" s="40"/>
      <c r="D11" s="12"/>
    </row>
    <row r="12" spans="1:24" ht="18" customHeight="1" x14ac:dyDescent="0.2">
      <c r="A12" s="51"/>
      <c r="B12" s="29" t="s">
        <v>15</v>
      </c>
      <c r="C12" s="153" t="s">
        <v>173</v>
      </c>
      <c r="D12" s="156"/>
      <c r="E12" s="153" t="s">
        <v>168</v>
      </c>
      <c r="F12" s="82" t="s">
        <v>109</v>
      </c>
      <c r="G12" s="82" t="s">
        <v>110</v>
      </c>
      <c r="H12" s="84"/>
      <c r="I12" s="139" t="s">
        <v>160</v>
      </c>
      <c r="J12" s="29" t="s">
        <v>161</v>
      </c>
    </row>
    <row r="13" spans="1:24" ht="18" customHeight="1" x14ac:dyDescent="0.2">
      <c r="A13" s="47" t="s">
        <v>16</v>
      </c>
      <c r="B13" s="97">
        <v>1</v>
      </c>
      <c r="C13" s="154" t="s">
        <v>180</v>
      </c>
      <c r="D13" s="157"/>
      <c r="E13" s="155">
        <v>192117</v>
      </c>
      <c r="F13" s="98">
        <v>230579</v>
      </c>
      <c r="G13" s="137" t="s">
        <v>112</v>
      </c>
      <c r="H13" s="62"/>
      <c r="I13" s="89">
        <f>W19+W20</f>
        <v>-27</v>
      </c>
      <c r="J13" s="135">
        <f>AA19+AA20</f>
        <v>-54</v>
      </c>
    </row>
    <row r="14" spans="1:24" ht="18" customHeight="1" x14ac:dyDescent="0.2">
      <c r="A14" s="47" t="s">
        <v>16</v>
      </c>
      <c r="B14" s="32">
        <v>2</v>
      </c>
      <c r="C14" s="154" t="s">
        <v>180</v>
      </c>
      <c r="D14" s="157"/>
      <c r="E14" s="155">
        <v>230586</v>
      </c>
      <c r="F14" s="98">
        <v>230586</v>
      </c>
      <c r="G14" s="237" t="s">
        <v>82</v>
      </c>
      <c r="H14" s="238"/>
      <c r="I14" s="89">
        <f>W21</f>
        <v>-16</v>
      </c>
      <c r="J14" s="135">
        <f>AA21</f>
        <v>-40</v>
      </c>
    </row>
    <row r="15" spans="1:24" ht="18" customHeight="1" x14ac:dyDescent="0.2">
      <c r="A15" s="47" t="s">
        <v>16</v>
      </c>
      <c r="B15" s="32">
        <v>3</v>
      </c>
      <c r="C15" s="154" t="s">
        <v>180</v>
      </c>
      <c r="D15" s="157"/>
      <c r="E15" s="155"/>
      <c r="F15" s="98"/>
      <c r="G15" s="237"/>
      <c r="H15" s="238"/>
      <c r="I15" s="89">
        <f>W22+W23</f>
        <v>-3</v>
      </c>
      <c r="J15" s="135">
        <f>AA22+AA23</f>
        <v>-7.5</v>
      </c>
    </row>
    <row r="16" spans="1:24" ht="18" customHeight="1" x14ac:dyDescent="0.2">
      <c r="A16" s="92"/>
      <c r="B16" s="35"/>
      <c r="C16" s="86"/>
      <c r="D16" s="83"/>
      <c r="E16" s="21"/>
      <c r="F16" s="14"/>
      <c r="G16" s="93"/>
      <c r="H16" s="21"/>
      <c r="I16" s="21"/>
      <c r="J16" s="21"/>
      <c r="K16" s="21"/>
      <c r="L16" s="21"/>
      <c r="M16" s="6"/>
      <c r="N16" s="6"/>
    </row>
    <row r="17" spans="1:29" ht="18" customHeight="1" x14ac:dyDescent="0.2">
      <c r="A17" s="12" t="s">
        <v>83</v>
      </c>
      <c r="B17" s="12"/>
      <c r="C17" s="40"/>
      <c r="D17" s="12"/>
      <c r="G17" s="6"/>
      <c r="H17" s="6"/>
      <c r="I17" s="6"/>
      <c r="J17" s="6"/>
      <c r="K17" s="6"/>
    </row>
    <row r="18" spans="1:29" s="15" customFormat="1" ht="18" customHeight="1" x14ac:dyDescent="0.2">
      <c r="A18" s="51"/>
      <c r="B18" s="29" t="s">
        <v>15</v>
      </c>
      <c r="C18" s="147" t="s">
        <v>186</v>
      </c>
      <c r="D18" s="149" t="s">
        <v>184</v>
      </c>
      <c r="E18" s="84"/>
      <c r="F18" s="29" t="s">
        <v>49</v>
      </c>
      <c r="G18" s="29" t="s">
        <v>46</v>
      </c>
      <c r="H18" s="53" t="s">
        <v>24</v>
      </c>
      <c r="I18" s="29" t="s">
        <v>80</v>
      </c>
      <c r="J18" s="85" t="s">
        <v>79</v>
      </c>
      <c r="K18" s="84"/>
      <c r="L18" s="29" t="s">
        <v>72</v>
      </c>
      <c r="M18" s="29" t="s">
        <v>73</v>
      </c>
      <c r="N18" s="29" t="s">
        <v>74</v>
      </c>
      <c r="O18" s="51" t="s">
        <v>75</v>
      </c>
      <c r="P18" s="51" t="s">
        <v>61</v>
      </c>
      <c r="Q18" s="144" t="s">
        <v>45</v>
      </c>
      <c r="R18" s="145" t="s">
        <v>27</v>
      </c>
      <c r="S18" s="54" t="s">
        <v>89</v>
      </c>
      <c r="T18" s="66" t="s">
        <v>151</v>
      </c>
      <c r="U18" s="66" t="s">
        <v>159</v>
      </c>
      <c r="V18" s="66" t="s">
        <v>157</v>
      </c>
      <c r="W18" s="66" t="s">
        <v>158</v>
      </c>
      <c r="X18" s="54" t="s">
        <v>28</v>
      </c>
      <c r="Y18" s="145" t="s">
        <v>29</v>
      </c>
      <c r="Z18" s="145" t="s">
        <v>30</v>
      </c>
      <c r="AA18" s="160" t="s">
        <v>31</v>
      </c>
      <c r="AB18" s="55" t="s">
        <v>35</v>
      </c>
      <c r="AC18" s="54" t="s">
        <v>32</v>
      </c>
    </row>
    <row r="19" spans="1:29" ht="18" customHeight="1" x14ac:dyDescent="0.2">
      <c r="A19" s="47" t="s">
        <v>16</v>
      </c>
      <c r="B19" s="32">
        <v>1</v>
      </c>
      <c r="C19" s="148">
        <v>44562</v>
      </c>
      <c r="D19" s="150" t="s">
        <v>179</v>
      </c>
      <c r="E19" s="87"/>
      <c r="F19" s="69" t="s">
        <v>50</v>
      </c>
      <c r="G19" s="68">
        <v>44651</v>
      </c>
      <c r="H19" s="69" t="s">
        <v>39</v>
      </c>
      <c r="I19" s="80">
        <v>230579</v>
      </c>
      <c r="J19" s="87" t="s">
        <v>71</v>
      </c>
      <c r="K19" s="138"/>
      <c r="L19" s="68">
        <v>44668</v>
      </c>
      <c r="M19" s="68">
        <v>44672</v>
      </c>
      <c r="N19" s="80">
        <f>IF(L19&lt;&gt;"",M19-L19,"")</f>
        <v>4</v>
      </c>
      <c r="O19" s="68" t="s">
        <v>76</v>
      </c>
      <c r="P19" s="68">
        <v>44672</v>
      </c>
      <c r="Q19" s="146">
        <v>44681</v>
      </c>
      <c r="R19" s="146">
        <v>44712</v>
      </c>
      <c r="S19" s="49">
        <v>35</v>
      </c>
      <c r="T19" s="49">
        <f>IF(G19&lt;&gt;"",IF(N19&lt;8,M19-G19,L19+7-G19),IF(N19&lt;8,M19-C19,L19+7-C19))</f>
        <v>21</v>
      </c>
      <c r="U19" s="49">
        <f>T19-S19</f>
        <v>-14</v>
      </c>
      <c r="V19" s="49">
        <v>-3</v>
      </c>
      <c r="W19" s="49">
        <f>U19-V19</f>
        <v>-11</v>
      </c>
      <c r="X19" s="134">
        <v>2</v>
      </c>
      <c r="Y19" s="158">
        <v>0.13</v>
      </c>
      <c r="Z19" s="159">
        <f>X19*(1+Y19)</f>
        <v>2.2599999999999998</v>
      </c>
      <c r="AA19" s="161">
        <f>X19*_xlfn.NUMBERVALUE(W19)</f>
        <v>-22</v>
      </c>
      <c r="AB19" s="65">
        <v>235</v>
      </c>
      <c r="AC19" s="63" t="s">
        <v>47</v>
      </c>
    </row>
    <row r="20" spans="1:29" ht="18" customHeight="1" x14ac:dyDescent="0.2">
      <c r="A20" s="47" t="s">
        <v>16</v>
      </c>
      <c r="B20" s="32">
        <v>2</v>
      </c>
      <c r="C20" s="148">
        <v>44652</v>
      </c>
      <c r="D20" s="150" t="s">
        <v>179</v>
      </c>
      <c r="E20" s="87"/>
      <c r="F20" s="69">
        <v>80260518</v>
      </c>
      <c r="G20" s="68">
        <v>44653</v>
      </c>
      <c r="H20" s="69" t="s">
        <v>38</v>
      </c>
      <c r="I20" s="80">
        <v>230579</v>
      </c>
      <c r="J20" s="87" t="s">
        <v>71</v>
      </c>
      <c r="K20" s="138"/>
      <c r="L20" s="68">
        <v>44668</v>
      </c>
      <c r="M20" s="68">
        <v>44672</v>
      </c>
      <c r="N20" s="80">
        <f t="shared" ref="N20" si="0">IF(L20&lt;&gt;"",M20-L20,"")</f>
        <v>4</v>
      </c>
      <c r="O20" s="68" t="s">
        <v>162</v>
      </c>
      <c r="P20" s="68">
        <v>44702</v>
      </c>
      <c r="Q20" s="146"/>
      <c r="R20" s="146">
        <v>44712</v>
      </c>
      <c r="S20" s="49">
        <v>35</v>
      </c>
      <c r="T20" s="49">
        <f t="shared" ref="T20:T23" si="1">IF(G20&lt;&gt;"",IF(N20&lt;8,M20-G20,L20+7-G20),IF(N20&lt;8,M20-C20,L20+7-C20))</f>
        <v>19</v>
      </c>
      <c r="U20" s="49">
        <f>T20-S20</f>
        <v>-16</v>
      </c>
      <c r="V20" s="49"/>
      <c r="W20" s="49">
        <f>T20-S20</f>
        <v>-16</v>
      </c>
      <c r="X20" s="134">
        <v>2</v>
      </c>
      <c r="Y20" s="158">
        <v>0.13</v>
      </c>
      <c r="Z20" s="159">
        <f t="shared" ref="Z20:Z23" si="2">X20*(1+Y20)</f>
        <v>2.2599999999999998</v>
      </c>
      <c r="AA20" s="161">
        <f t="shared" ref="AA20:AA23" si="3">X20*_xlfn.NUMBERVALUE(W20)</f>
        <v>-32</v>
      </c>
      <c r="AB20" s="65">
        <v>235</v>
      </c>
      <c r="AC20" s="63" t="s">
        <v>47</v>
      </c>
    </row>
    <row r="21" spans="1:29" ht="18" customHeight="1" x14ac:dyDescent="0.2">
      <c r="A21" s="47" t="s">
        <v>16</v>
      </c>
      <c r="B21" s="32">
        <v>3</v>
      </c>
      <c r="C21" s="148">
        <v>44652</v>
      </c>
      <c r="D21" s="150" t="s">
        <v>179</v>
      </c>
      <c r="E21" s="87"/>
      <c r="F21" s="69" t="s">
        <v>51</v>
      </c>
      <c r="G21" s="68">
        <v>44653</v>
      </c>
      <c r="H21" s="69" t="s">
        <v>40</v>
      </c>
      <c r="I21" s="80">
        <v>230586</v>
      </c>
      <c r="J21" s="87" t="s">
        <v>82</v>
      </c>
      <c r="K21" s="138"/>
      <c r="L21" s="68">
        <v>44668</v>
      </c>
      <c r="M21" s="68">
        <v>44672</v>
      </c>
      <c r="N21" s="80">
        <f t="shared" ref="N21:N23" si="4">IF(L21&lt;&gt;"",M21-L21,"")</f>
        <v>4</v>
      </c>
      <c r="O21" s="68" t="s">
        <v>162</v>
      </c>
      <c r="P21" s="68">
        <v>44702</v>
      </c>
      <c r="Q21" s="146"/>
      <c r="R21" s="146">
        <v>44712</v>
      </c>
      <c r="S21" s="49">
        <v>35</v>
      </c>
      <c r="T21" s="49">
        <f t="shared" si="1"/>
        <v>19</v>
      </c>
      <c r="U21" s="49">
        <f>T21-S21</f>
        <v>-16</v>
      </c>
      <c r="V21" s="49"/>
      <c r="W21" s="49">
        <f>T21-S21</f>
        <v>-16</v>
      </c>
      <c r="X21" s="134">
        <v>2.5</v>
      </c>
      <c r="Y21" s="158">
        <v>0.13</v>
      </c>
      <c r="Z21" s="159">
        <f t="shared" si="2"/>
        <v>2.8249999999999997</v>
      </c>
      <c r="AA21" s="161">
        <f t="shared" si="3"/>
        <v>-40</v>
      </c>
      <c r="AB21" s="65">
        <v>301</v>
      </c>
      <c r="AC21" s="63" t="s">
        <v>47</v>
      </c>
    </row>
    <row r="22" spans="1:29" ht="18" customHeight="1" x14ac:dyDescent="0.2">
      <c r="A22" s="47" t="s">
        <v>16</v>
      </c>
      <c r="B22" s="32">
        <v>4</v>
      </c>
      <c r="C22" s="148">
        <v>44652</v>
      </c>
      <c r="D22" s="150" t="s">
        <v>179</v>
      </c>
      <c r="E22" s="87"/>
      <c r="F22" s="69"/>
      <c r="G22" s="68"/>
      <c r="H22" s="69" t="s">
        <v>25</v>
      </c>
      <c r="I22" s="80"/>
      <c r="J22" s="87"/>
      <c r="K22" s="138"/>
      <c r="L22" s="68">
        <v>44691</v>
      </c>
      <c r="M22" s="68">
        <v>44702</v>
      </c>
      <c r="N22" s="80">
        <f t="shared" si="4"/>
        <v>11</v>
      </c>
      <c r="O22" s="68" t="s">
        <v>162</v>
      </c>
      <c r="P22" s="68">
        <v>44702</v>
      </c>
      <c r="Q22" s="146"/>
      <c r="R22" s="146">
        <v>44712</v>
      </c>
      <c r="S22" s="49">
        <v>50</v>
      </c>
      <c r="T22" s="49">
        <f t="shared" si="1"/>
        <v>46</v>
      </c>
      <c r="U22" s="49">
        <f t="shared" ref="U22:U23" si="5">T22-S22</f>
        <v>-4</v>
      </c>
      <c r="V22" s="49"/>
      <c r="W22" s="49">
        <v>-3</v>
      </c>
      <c r="X22" s="134">
        <v>2.5</v>
      </c>
      <c r="Y22" s="158">
        <v>0.13</v>
      </c>
      <c r="Z22" s="159">
        <f t="shared" si="2"/>
        <v>2.8249999999999997</v>
      </c>
      <c r="AA22" s="161">
        <f t="shared" si="3"/>
        <v>-7.5</v>
      </c>
      <c r="AB22" s="65">
        <v>301</v>
      </c>
      <c r="AC22" s="63" t="s">
        <v>47</v>
      </c>
    </row>
    <row r="23" spans="1:29" ht="18" customHeight="1" x14ac:dyDescent="0.2">
      <c r="A23" s="47" t="s">
        <v>16</v>
      </c>
      <c r="B23" s="32">
        <v>5</v>
      </c>
      <c r="C23" s="148">
        <v>44652</v>
      </c>
      <c r="D23" s="150" t="s">
        <v>179</v>
      </c>
      <c r="E23" s="87"/>
      <c r="F23" s="69"/>
      <c r="G23" s="68"/>
      <c r="H23" s="69" t="s">
        <v>26</v>
      </c>
      <c r="I23" s="80"/>
      <c r="J23" s="87"/>
      <c r="K23" s="138"/>
      <c r="L23" s="68">
        <v>44691</v>
      </c>
      <c r="M23" s="68">
        <v>44702</v>
      </c>
      <c r="N23" s="80">
        <f t="shared" si="4"/>
        <v>11</v>
      </c>
      <c r="O23" s="68" t="s">
        <v>162</v>
      </c>
      <c r="P23" s="68">
        <v>44702</v>
      </c>
      <c r="Q23" s="146"/>
      <c r="R23" s="146">
        <v>44712</v>
      </c>
      <c r="S23" s="49">
        <v>60</v>
      </c>
      <c r="T23" s="49">
        <f t="shared" si="1"/>
        <v>46</v>
      </c>
      <c r="U23" s="49">
        <f t="shared" si="5"/>
        <v>-14</v>
      </c>
      <c r="V23" s="49"/>
      <c r="W23" s="49">
        <v>0</v>
      </c>
      <c r="X23" s="134">
        <v>2.5</v>
      </c>
      <c r="Y23" s="158">
        <v>0.13</v>
      </c>
      <c r="Z23" s="159">
        <f t="shared" si="2"/>
        <v>2.8249999999999997</v>
      </c>
      <c r="AA23" s="161">
        <f t="shared" si="3"/>
        <v>0</v>
      </c>
      <c r="AB23" s="65">
        <v>301</v>
      </c>
      <c r="AC23" s="63" t="s">
        <v>47</v>
      </c>
    </row>
    <row r="24" spans="1:29" ht="18" customHeight="1" x14ac:dyDescent="0.2">
      <c r="A24" s="58"/>
      <c r="B24" s="35"/>
      <c r="C24" s="37"/>
      <c r="D24" s="37"/>
      <c r="E24" s="6"/>
      <c r="F24" s="59"/>
      <c r="G24" s="21"/>
      <c r="H24" s="21"/>
      <c r="I24" s="21"/>
      <c r="J24" s="21"/>
      <c r="K24" s="21"/>
      <c r="Q24" s="21"/>
      <c r="R24" s="21"/>
      <c r="S24" s="21"/>
      <c r="U24" s="21"/>
    </row>
    <row r="25" spans="1:29" ht="18" customHeight="1" x14ac:dyDescent="0.2">
      <c r="A25" s="228" t="s">
        <v>163</v>
      </c>
      <c r="B25" s="229"/>
      <c r="C25" s="229"/>
      <c r="D25" s="229"/>
      <c r="E25" s="229"/>
      <c r="F25" s="229"/>
      <c r="G25" s="229"/>
      <c r="H25" s="229"/>
      <c r="I25" s="229"/>
      <c r="J25" s="229"/>
      <c r="K25" s="229"/>
      <c r="L25" s="230"/>
      <c r="M25" s="16"/>
      <c r="N25" s="16"/>
      <c r="O25" s="16"/>
      <c r="P25" s="16"/>
      <c r="Q25" s="16"/>
      <c r="R25" s="16"/>
      <c r="S25" s="16"/>
      <c r="T25" s="16"/>
      <c r="U25" s="16"/>
      <c r="V25" s="16"/>
      <c r="W25" s="16"/>
      <c r="X25" s="16"/>
    </row>
    <row r="26" spans="1:29" ht="18" customHeight="1" x14ac:dyDescent="0.2">
      <c r="A26" s="231"/>
      <c r="B26" s="232"/>
      <c r="C26" s="232"/>
      <c r="D26" s="232"/>
      <c r="E26" s="232"/>
      <c r="F26" s="232"/>
      <c r="G26" s="232"/>
      <c r="H26" s="232"/>
      <c r="I26" s="232"/>
      <c r="J26" s="232"/>
      <c r="K26" s="232"/>
      <c r="L26" s="233"/>
      <c r="M26" s="16"/>
      <c r="N26" s="16"/>
      <c r="O26" s="16"/>
      <c r="P26" s="16"/>
      <c r="Q26" s="16"/>
      <c r="R26" s="16"/>
      <c r="S26" s="16"/>
      <c r="T26" s="16"/>
      <c r="U26" s="16"/>
      <c r="V26" s="16"/>
      <c r="W26" s="16"/>
      <c r="X26" s="16"/>
    </row>
    <row r="27" spans="1:29" ht="18" customHeight="1" x14ac:dyDescent="0.2">
      <c r="A27" s="231"/>
      <c r="B27" s="232"/>
      <c r="C27" s="232"/>
      <c r="D27" s="232"/>
      <c r="E27" s="232"/>
      <c r="F27" s="232"/>
      <c r="G27" s="232"/>
      <c r="H27" s="232"/>
      <c r="I27" s="232"/>
      <c r="J27" s="232"/>
      <c r="K27" s="232"/>
      <c r="L27" s="233"/>
      <c r="M27" s="16"/>
      <c r="N27" s="16"/>
      <c r="O27" s="16"/>
      <c r="P27" s="16"/>
      <c r="Q27" s="16"/>
      <c r="R27" s="16"/>
      <c r="S27" s="16"/>
      <c r="T27" s="16"/>
      <c r="U27" s="16"/>
      <c r="V27" s="16"/>
      <c r="W27" s="16"/>
      <c r="X27" s="16"/>
    </row>
    <row r="28" spans="1:29" ht="18" customHeight="1" x14ac:dyDescent="0.2">
      <c r="A28" s="231"/>
      <c r="B28" s="232"/>
      <c r="C28" s="232"/>
      <c r="D28" s="232"/>
      <c r="E28" s="232"/>
      <c r="F28" s="232"/>
      <c r="G28" s="232"/>
      <c r="H28" s="232"/>
      <c r="I28" s="232"/>
      <c r="J28" s="232"/>
      <c r="K28" s="232"/>
      <c r="L28" s="233"/>
      <c r="M28" s="16"/>
      <c r="N28" s="16"/>
      <c r="O28" s="16"/>
      <c r="P28" s="16"/>
      <c r="Q28" s="16"/>
      <c r="R28" s="16"/>
      <c r="S28" s="16"/>
      <c r="T28" s="16"/>
      <c r="U28" s="16"/>
      <c r="V28" s="16"/>
      <c r="W28" s="16"/>
      <c r="X28" s="16"/>
    </row>
    <row r="29" spans="1:29" ht="18" customHeight="1" x14ac:dyDescent="0.2">
      <c r="A29" s="231"/>
      <c r="B29" s="232"/>
      <c r="C29" s="232"/>
      <c r="D29" s="232"/>
      <c r="E29" s="232"/>
      <c r="F29" s="232"/>
      <c r="G29" s="232"/>
      <c r="H29" s="232"/>
      <c r="I29" s="232"/>
      <c r="J29" s="232"/>
      <c r="K29" s="232"/>
      <c r="L29" s="233"/>
      <c r="M29" s="16"/>
      <c r="N29" s="16"/>
      <c r="O29" s="16"/>
      <c r="P29" s="16"/>
      <c r="Q29" s="16"/>
      <c r="R29" s="16"/>
      <c r="S29" s="16"/>
      <c r="T29" s="16"/>
      <c r="U29" s="16"/>
      <c r="V29" s="16"/>
      <c r="W29" s="16"/>
      <c r="X29" s="16"/>
    </row>
    <row r="30" spans="1:29" ht="18" customHeight="1" x14ac:dyDescent="0.2">
      <c r="A30" s="231"/>
      <c r="B30" s="232"/>
      <c r="C30" s="232"/>
      <c r="D30" s="232"/>
      <c r="E30" s="232"/>
      <c r="F30" s="232"/>
      <c r="G30" s="232"/>
      <c r="H30" s="232"/>
      <c r="I30" s="232"/>
      <c r="J30" s="232"/>
      <c r="K30" s="232"/>
      <c r="L30" s="233"/>
      <c r="M30" s="16"/>
      <c r="N30" s="16"/>
      <c r="O30" s="16"/>
      <c r="P30" s="16"/>
      <c r="Q30" s="16"/>
      <c r="R30" s="16"/>
      <c r="S30" s="16"/>
      <c r="T30" s="16"/>
      <c r="U30" s="16"/>
      <c r="V30" s="16"/>
      <c r="W30" s="16"/>
      <c r="X30" s="16"/>
    </row>
    <row r="31" spans="1:29" ht="18" customHeight="1" x14ac:dyDescent="0.2">
      <c r="A31" s="231"/>
      <c r="B31" s="232"/>
      <c r="C31" s="232"/>
      <c r="D31" s="232"/>
      <c r="E31" s="232"/>
      <c r="F31" s="232"/>
      <c r="G31" s="232"/>
      <c r="H31" s="232"/>
      <c r="I31" s="232"/>
      <c r="J31" s="232"/>
      <c r="K31" s="232"/>
      <c r="L31" s="233"/>
      <c r="M31" s="16"/>
      <c r="N31" s="16"/>
      <c r="O31" s="16"/>
      <c r="P31" s="16"/>
      <c r="Q31" s="16"/>
      <c r="R31" s="16"/>
      <c r="S31" s="16"/>
      <c r="T31" s="16"/>
      <c r="U31" s="16"/>
      <c r="V31" s="16"/>
      <c r="W31" s="16"/>
      <c r="X31" s="16"/>
    </row>
    <row r="32" spans="1:29" ht="18" customHeight="1" x14ac:dyDescent="0.2">
      <c r="A32" s="231"/>
      <c r="B32" s="232"/>
      <c r="C32" s="232"/>
      <c r="D32" s="232"/>
      <c r="E32" s="232"/>
      <c r="F32" s="232"/>
      <c r="G32" s="232"/>
      <c r="H32" s="232"/>
      <c r="I32" s="232"/>
      <c r="J32" s="232"/>
      <c r="K32" s="232"/>
      <c r="L32" s="233"/>
      <c r="M32" s="16"/>
      <c r="N32" s="16"/>
      <c r="O32" s="16"/>
      <c r="P32" s="16"/>
      <c r="Q32" s="16"/>
      <c r="R32" s="16"/>
      <c r="S32" s="16"/>
      <c r="T32" s="16"/>
      <c r="U32" s="16"/>
      <c r="V32" s="16"/>
      <c r="W32" s="16"/>
      <c r="X32" s="16"/>
    </row>
    <row r="33" spans="1:25" ht="18" customHeight="1" x14ac:dyDescent="0.2">
      <c r="A33" s="231"/>
      <c r="B33" s="232"/>
      <c r="C33" s="232"/>
      <c r="D33" s="232"/>
      <c r="E33" s="232"/>
      <c r="F33" s="232"/>
      <c r="G33" s="232"/>
      <c r="H33" s="232"/>
      <c r="I33" s="232"/>
      <c r="J33" s="232"/>
      <c r="K33" s="232"/>
      <c r="L33" s="233"/>
      <c r="M33" s="16"/>
      <c r="N33" s="16"/>
      <c r="O33" s="16"/>
      <c r="P33" s="16"/>
      <c r="Q33" s="16"/>
      <c r="R33" s="16"/>
      <c r="S33" s="16"/>
      <c r="T33" s="16"/>
      <c r="U33" s="16"/>
      <c r="V33" s="16"/>
      <c r="W33" s="16"/>
      <c r="X33" s="16"/>
      <c r="Y33" s="16"/>
    </row>
    <row r="34" spans="1:25" ht="18" customHeight="1" x14ac:dyDescent="0.2">
      <c r="A34" s="231"/>
      <c r="B34" s="232"/>
      <c r="C34" s="232"/>
      <c r="D34" s="232"/>
      <c r="E34" s="232"/>
      <c r="F34" s="232"/>
      <c r="G34" s="232"/>
      <c r="H34" s="232"/>
      <c r="I34" s="232"/>
      <c r="J34" s="232"/>
      <c r="K34" s="232"/>
      <c r="L34" s="233"/>
      <c r="M34" s="16"/>
      <c r="N34" s="16"/>
      <c r="O34" s="16"/>
      <c r="P34" s="16"/>
      <c r="Q34" s="16"/>
      <c r="R34" s="16"/>
      <c r="S34" s="16"/>
      <c r="T34" s="16"/>
      <c r="U34" s="16"/>
      <c r="V34" s="16"/>
      <c r="W34" s="16"/>
      <c r="X34" s="16"/>
      <c r="Y34" s="16"/>
    </row>
    <row r="35" spans="1:25" ht="18" customHeight="1" x14ac:dyDescent="0.2">
      <c r="A35" s="231"/>
      <c r="B35" s="232"/>
      <c r="C35" s="232"/>
      <c r="D35" s="232"/>
      <c r="E35" s="232"/>
      <c r="F35" s="232"/>
      <c r="G35" s="232"/>
      <c r="H35" s="232"/>
      <c r="I35" s="232"/>
      <c r="J35" s="232"/>
      <c r="K35" s="232"/>
      <c r="L35" s="233"/>
      <c r="M35" s="16"/>
      <c r="N35" s="16"/>
      <c r="O35" s="16"/>
      <c r="P35" s="16"/>
      <c r="Q35" s="16"/>
      <c r="R35" s="16"/>
      <c r="S35" s="16"/>
      <c r="T35" s="16"/>
      <c r="U35" s="16"/>
      <c r="V35" s="16"/>
      <c r="W35" s="16"/>
      <c r="X35" s="16"/>
      <c r="Y35" s="16"/>
    </row>
    <row r="36" spans="1:25" ht="18" customHeight="1" x14ac:dyDescent="0.2">
      <c r="A36" s="231"/>
      <c r="B36" s="232"/>
      <c r="C36" s="232"/>
      <c r="D36" s="232"/>
      <c r="E36" s="232"/>
      <c r="F36" s="232"/>
      <c r="G36" s="232"/>
      <c r="H36" s="232"/>
      <c r="I36" s="232"/>
      <c r="J36" s="232"/>
      <c r="K36" s="232"/>
      <c r="L36" s="233"/>
      <c r="M36" s="16"/>
      <c r="N36" s="16"/>
      <c r="O36" s="16"/>
      <c r="P36" s="16"/>
      <c r="Q36" s="16"/>
      <c r="R36" s="16"/>
      <c r="S36" s="16"/>
      <c r="T36" s="16"/>
      <c r="U36" s="16"/>
      <c r="V36" s="16"/>
      <c r="W36" s="16"/>
      <c r="X36" s="16"/>
      <c r="Y36" s="16"/>
    </row>
    <row r="37" spans="1:25" ht="18" customHeight="1" x14ac:dyDescent="0.2">
      <c r="A37" s="231"/>
      <c r="B37" s="232"/>
      <c r="C37" s="232"/>
      <c r="D37" s="232"/>
      <c r="E37" s="232"/>
      <c r="F37" s="232"/>
      <c r="G37" s="232"/>
      <c r="H37" s="232"/>
      <c r="I37" s="232"/>
      <c r="J37" s="232"/>
      <c r="K37" s="232"/>
      <c r="L37" s="233"/>
      <c r="M37" s="16"/>
      <c r="N37" s="16"/>
      <c r="O37" s="16"/>
      <c r="P37" s="16"/>
      <c r="Q37" s="16"/>
      <c r="R37" s="16"/>
      <c r="S37" s="16"/>
      <c r="T37" s="16"/>
      <c r="U37" s="16"/>
      <c r="V37" s="16"/>
      <c r="W37" s="16"/>
      <c r="X37" s="16"/>
      <c r="Y37" s="16"/>
    </row>
    <row r="38" spans="1:25" ht="18" customHeight="1" x14ac:dyDescent="0.2">
      <c r="A38" s="231"/>
      <c r="B38" s="232"/>
      <c r="C38" s="232"/>
      <c r="D38" s="232"/>
      <c r="E38" s="232"/>
      <c r="F38" s="232"/>
      <c r="G38" s="232"/>
      <c r="H38" s="232"/>
      <c r="I38" s="232"/>
      <c r="J38" s="232"/>
      <c r="K38" s="232"/>
      <c r="L38" s="233"/>
      <c r="M38" s="16"/>
      <c r="N38" s="16"/>
      <c r="O38" s="16"/>
      <c r="P38" s="16"/>
      <c r="Q38" s="16"/>
      <c r="R38" s="16"/>
      <c r="S38" s="16"/>
      <c r="T38" s="16"/>
      <c r="U38" s="16"/>
      <c r="V38" s="16"/>
      <c r="W38" s="16"/>
      <c r="X38" s="16"/>
      <c r="Y38" s="16"/>
    </row>
    <row r="39" spans="1:25" ht="18" customHeight="1" x14ac:dyDescent="0.2">
      <c r="A39" s="231"/>
      <c r="B39" s="232"/>
      <c r="C39" s="232"/>
      <c r="D39" s="232"/>
      <c r="E39" s="232"/>
      <c r="F39" s="232"/>
      <c r="G39" s="232"/>
      <c r="H39" s="232"/>
      <c r="I39" s="232"/>
      <c r="J39" s="232"/>
      <c r="K39" s="232"/>
      <c r="L39" s="233"/>
      <c r="M39" s="16"/>
      <c r="N39" s="16"/>
      <c r="O39" s="16"/>
      <c r="P39" s="16"/>
      <c r="Q39" s="16"/>
      <c r="R39" s="16"/>
      <c r="S39" s="16"/>
      <c r="T39" s="16"/>
      <c r="U39" s="16"/>
      <c r="V39" s="16"/>
      <c r="W39" s="16"/>
      <c r="X39" s="16"/>
      <c r="Y39" s="16"/>
    </row>
    <row r="40" spans="1:25" ht="18" customHeight="1" x14ac:dyDescent="0.2">
      <c r="A40" s="231"/>
      <c r="B40" s="232"/>
      <c r="C40" s="232"/>
      <c r="D40" s="232"/>
      <c r="E40" s="232"/>
      <c r="F40" s="232"/>
      <c r="G40" s="232"/>
      <c r="H40" s="232"/>
      <c r="I40" s="232"/>
      <c r="J40" s="232"/>
      <c r="K40" s="232"/>
      <c r="L40" s="233"/>
      <c r="M40" s="16"/>
      <c r="N40" s="16"/>
      <c r="O40" s="16"/>
      <c r="P40" s="16"/>
      <c r="Q40" s="16"/>
      <c r="R40" s="16"/>
      <c r="S40" s="16"/>
      <c r="T40" s="16"/>
      <c r="U40" s="16"/>
      <c r="V40" s="16"/>
      <c r="W40" s="16"/>
      <c r="X40" s="16"/>
      <c r="Y40" s="16"/>
    </row>
    <row r="41" spans="1:25" ht="18" customHeight="1" x14ac:dyDescent="0.2">
      <c r="A41" s="231"/>
      <c r="B41" s="232"/>
      <c r="C41" s="232"/>
      <c r="D41" s="232"/>
      <c r="E41" s="232"/>
      <c r="F41" s="232"/>
      <c r="G41" s="232"/>
      <c r="H41" s="232"/>
      <c r="I41" s="232"/>
      <c r="J41" s="232"/>
      <c r="K41" s="232"/>
      <c r="L41" s="233"/>
      <c r="M41" s="16"/>
      <c r="N41" s="16"/>
      <c r="O41" s="16"/>
      <c r="P41" s="16"/>
      <c r="Q41" s="16"/>
      <c r="R41" s="16"/>
      <c r="S41" s="16"/>
      <c r="T41" s="16"/>
      <c r="U41" s="16"/>
      <c r="V41" s="16"/>
      <c r="W41" s="16"/>
      <c r="X41" s="16"/>
      <c r="Y41" s="16"/>
    </row>
    <row r="42" spans="1:25" ht="18" customHeight="1" x14ac:dyDescent="0.2">
      <c r="A42" s="231"/>
      <c r="B42" s="232"/>
      <c r="C42" s="232"/>
      <c r="D42" s="232"/>
      <c r="E42" s="232"/>
      <c r="F42" s="232"/>
      <c r="G42" s="232"/>
      <c r="H42" s="232"/>
      <c r="I42" s="232"/>
      <c r="J42" s="232"/>
      <c r="K42" s="232"/>
      <c r="L42" s="233"/>
      <c r="M42" s="16"/>
      <c r="N42" s="16"/>
      <c r="O42" s="16"/>
      <c r="P42" s="16"/>
      <c r="Q42" s="16"/>
      <c r="R42" s="16"/>
      <c r="S42" s="16"/>
      <c r="T42" s="16"/>
      <c r="U42" s="16"/>
      <c r="V42" s="16"/>
      <c r="W42" s="16"/>
      <c r="X42" s="16"/>
      <c r="Y42" s="16"/>
    </row>
    <row r="43" spans="1:25" ht="18" customHeight="1" x14ac:dyDescent="0.2">
      <c r="A43" s="231"/>
      <c r="B43" s="232"/>
      <c r="C43" s="232"/>
      <c r="D43" s="232"/>
      <c r="E43" s="232"/>
      <c r="F43" s="232"/>
      <c r="G43" s="232"/>
      <c r="H43" s="232"/>
      <c r="I43" s="232"/>
      <c r="J43" s="232"/>
      <c r="K43" s="232"/>
      <c r="L43" s="233"/>
      <c r="M43" s="16"/>
      <c r="N43" s="16"/>
      <c r="O43" s="16"/>
      <c r="P43" s="16"/>
      <c r="Q43" s="16"/>
      <c r="R43" s="16"/>
      <c r="S43" s="16"/>
      <c r="T43" s="16"/>
      <c r="U43" s="16"/>
      <c r="V43" s="16"/>
      <c r="W43" s="16"/>
      <c r="X43" s="16"/>
      <c r="Y43" s="16"/>
    </row>
    <row r="44" spans="1:25" ht="18" customHeight="1" x14ac:dyDescent="0.2">
      <c r="A44" s="231"/>
      <c r="B44" s="232"/>
      <c r="C44" s="232"/>
      <c r="D44" s="232"/>
      <c r="E44" s="232"/>
      <c r="F44" s="232"/>
      <c r="G44" s="232"/>
      <c r="H44" s="232"/>
      <c r="I44" s="232"/>
      <c r="J44" s="232"/>
      <c r="K44" s="232"/>
      <c r="L44" s="233"/>
      <c r="M44" s="16"/>
      <c r="N44" s="16"/>
      <c r="O44" s="16"/>
      <c r="P44" s="16"/>
      <c r="Q44" s="16"/>
      <c r="R44" s="16"/>
      <c r="S44" s="16"/>
      <c r="T44" s="16"/>
      <c r="U44" s="16"/>
      <c r="V44" s="16"/>
      <c r="W44" s="16"/>
      <c r="X44" s="16"/>
      <c r="Y44" s="16"/>
    </row>
    <row r="45" spans="1:25" ht="18" customHeight="1" x14ac:dyDescent="0.2">
      <c r="A45" s="231"/>
      <c r="B45" s="232"/>
      <c r="C45" s="232"/>
      <c r="D45" s="232"/>
      <c r="E45" s="232"/>
      <c r="F45" s="232"/>
      <c r="G45" s="232"/>
      <c r="H45" s="232"/>
      <c r="I45" s="232"/>
      <c r="J45" s="232"/>
      <c r="K45" s="232"/>
      <c r="L45" s="233"/>
      <c r="M45" s="16"/>
      <c r="N45" s="16"/>
      <c r="O45" s="16"/>
      <c r="P45" s="16"/>
      <c r="Q45" s="16"/>
      <c r="R45" s="16"/>
      <c r="S45" s="16"/>
      <c r="T45" s="16"/>
      <c r="U45" s="16"/>
      <c r="V45" s="16"/>
      <c r="W45" s="16"/>
      <c r="X45" s="16"/>
      <c r="Y45" s="16"/>
    </row>
    <row r="46" spans="1:25" ht="18" customHeight="1" x14ac:dyDescent="0.2">
      <c r="A46" s="231"/>
      <c r="B46" s="232"/>
      <c r="C46" s="232"/>
      <c r="D46" s="232"/>
      <c r="E46" s="232"/>
      <c r="F46" s="232"/>
      <c r="G46" s="232"/>
      <c r="H46" s="232"/>
      <c r="I46" s="232"/>
      <c r="J46" s="232"/>
      <c r="K46" s="232"/>
      <c r="L46" s="233"/>
      <c r="M46" s="16"/>
      <c r="N46" s="16"/>
      <c r="O46" s="16"/>
      <c r="P46" s="16"/>
      <c r="Q46" s="16"/>
      <c r="R46" s="16"/>
      <c r="S46" s="16"/>
      <c r="T46" s="16"/>
      <c r="U46" s="16"/>
      <c r="V46" s="16"/>
      <c r="W46" s="16"/>
      <c r="X46" s="16"/>
      <c r="Y46" s="16"/>
    </row>
    <row r="47" spans="1:25" ht="18" customHeight="1" x14ac:dyDescent="0.2">
      <c r="A47" s="231"/>
      <c r="B47" s="232"/>
      <c r="C47" s="232"/>
      <c r="D47" s="232"/>
      <c r="E47" s="232"/>
      <c r="F47" s="232"/>
      <c r="G47" s="232"/>
      <c r="H47" s="232"/>
      <c r="I47" s="232"/>
      <c r="J47" s="232"/>
      <c r="K47" s="232"/>
      <c r="L47" s="233"/>
      <c r="M47" s="16"/>
      <c r="N47" s="16"/>
      <c r="O47" s="16"/>
      <c r="P47" s="16"/>
      <c r="Q47" s="16"/>
      <c r="R47" s="16"/>
      <c r="S47" s="16"/>
      <c r="T47" s="16"/>
      <c r="U47" s="16"/>
      <c r="V47" s="16"/>
      <c r="W47" s="16"/>
      <c r="X47" s="16"/>
      <c r="Y47" s="16"/>
    </row>
    <row r="48" spans="1:25" ht="18" customHeight="1" x14ac:dyDescent="0.2">
      <c r="A48" s="231"/>
      <c r="B48" s="232"/>
      <c r="C48" s="232"/>
      <c r="D48" s="232"/>
      <c r="E48" s="232"/>
      <c r="F48" s="232"/>
      <c r="G48" s="232"/>
      <c r="H48" s="232"/>
      <c r="I48" s="232"/>
      <c r="J48" s="232"/>
      <c r="K48" s="232"/>
      <c r="L48" s="233"/>
      <c r="M48" s="16"/>
      <c r="N48" s="16"/>
      <c r="O48" s="16"/>
      <c r="P48" s="16"/>
      <c r="Q48" s="16"/>
      <c r="R48" s="16"/>
      <c r="S48" s="16"/>
      <c r="T48" s="16"/>
      <c r="U48" s="16"/>
      <c r="V48" s="16"/>
      <c r="W48" s="16"/>
      <c r="X48" s="16"/>
      <c r="Y48" s="16"/>
    </row>
    <row r="49" spans="1:25" ht="18" customHeight="1" x14ac:dyDescent="0.2">
      <c r="A49" s="231"/>
      <c r="B49" s="232"/>
      <c r="C49" s="232"/>
      <c r="D49" s="232"/>
      <c r="E49" s="232"/>
      <c r="F49" s="232"/>
      <c r="G49" s="232"/>
      <c r="H49" s="232"/>
      <c r="I49" s="232"/>
      <c r="J49" s="232"/>
      <c r="K49" s="232"/>
      <c r="L49" s="233"/>
      <c r="M49" s="16"/>
      <c r="N49" s="16"/>
      <c r="O49" s="16"/>
      <c r="P49" s="16"/>
      <c r="Q49" s="16"/>
      <c r="R49" s="16"/>
      <c r="S49" s="16"/>
      <c r="T49" s="16"/>
      <c r="U49" s="16"/>
      <c r="V49" s="16"/>
      <c r="W49" s="16"/>
      <c r="X49" s="16"/>
      <c r="Y49" s="16"/>
    </row>
    <row r="50" spans="1:25" ht="18" customHeight="1" x14ac:dyDescent="0.2">
      <c r="A50" s="231"/>
      <c r="B50" s="232"/>
      <c r="C50" s="232"/>
      <c r="D50" s="232"/>
      <c r="E50" s="232"/>
      <c r="F50" s="232"/>
      <c r="G50" s="232"/>
      <c r="H50" s="232"/>
      <c r="I50" s="232"/>
      <c r="J50" s="232"/>
      <c r="K50" s="232"/>
      <c r="L50" s="233"/>
      <c r="M50" s="16"/>
      <c r="N50" s="16"/>
      <c r="O50" s="16"/>
      <c r="P50" s="16"/>
      <c r="Q50" s="16"/>
      <c r="R50" s="16"/>
      <c r="S50" s="16"/>
      <c r="T50" s="16"/>
      <c r="U50" s="16"/>
      <c r="V50" s="16"/>
      <c r="W50" s="16"/>
      <c r="X50" s="16"/>
      <c r="Y50" s="16"/>
    </row>
    <row r="51" spans="1:25" ht="18" customHeight="1" x14ac:dyDescent="0.2">
      <c r="A51" s="231"/>
      <c r="B51" s="232"/>
      <c r="C51" s="232"/>
      <c r="D51" s="232"/>
      <c r="E51" s="232"/>
      <c r="F51" s="232"/>
      <c r="G51" s="232"/>
      <c r="H51" s="232"/>
      <c r="I51" s="232"/>
      <c r="J51" s="232"/>
      <c r="K51" s="232"/>
      <c r="L51" s="233"/>
      <c r="M51" s="16"/>
      <c r="N51" s="16"/>
      <c r="O51" s="16"/>
      <c r="P51" s="16"/>
      <c r="Q51" s="16"/>
      <c r="R51" s="16"/>
      <c r="S51" s="16"/>
      <c r="T51" s="16"/>
      <c r="U51" s="16"/>
      <c r="V51" s="16"/>
      <c r="W51" s="16"/>
      <c r="X51" s="16"/>
      <c r="Y51" s="16"/>
    </row>
    <row r="52" spans="1:25" ht="18" customHeight="1" x14ac:dyDescent="0.2">
      <c r="A52" s="231"/>
      <c r="B52" s="232"/>
      <c r="C52" s="232"/>
      <c r="D52" s="232"/>
      <c r="E52" s="232"/>
      <c r="F52" s="232"/>
      <c r="G52" s="232"/>
      <c r="H52" s="232"/>
      <c r="I52" s="232"/>
      <c r="J52" s="232"/>
      <c r="K52" s="232"/>
      <c r="L52" s="233"/>
      <c r="M52" s="16"/>
      <c r="N52" s="16"/>
      <c r="O52" s="16"/>
      <c r="P52" s="16"/>
      <c r="Q52" s="16"/>
      <c r="R52" s="16"/>
      <c r="S52" s="16"/>
      <c r="T52" s="16"/>
      <c r="U52" s="16"/>
      <c r="V52" s="16"/>
      <c r="W52" s="16"/>
      <c r="X52" s="16"/>
      <c r="Y52" s="16"/>
    </row>
    <row r="53" spans="1:25" ht="18" customHeight="1" x14ac:dyDescent="0.2">
      <c r="A53" s="231"/>
      <c r="B53" s="232"/>
      <c r="C53" s="232"/>
      <c r="D53" s="232"/>
      <c r="E53" s="232"/>
      <c r="F53" s="232"/>
      <c r="G53" s="232"/>
      <c r="H53" s="232"/>
      <c r="I53" s="232"/>
      <c r="J53" s="232"/>
      <c r="K53" s="232"/>
      <c r="L53" s="233"/>
      <c r="M53" s="16"/>
      <c r="N53" s="16"/>
      <c r="O53" s="16"/>
      <c r="P53" s="16"/>
      <c r="Q53" s="16"/>
      <c r="R53" s="16"/>
      <c r="S53" s="16"/>
      <c r="T53" s="16"/>
      <c r="U53" s="16"/>
      <c r="V53" s="16"/>
      <c r="W53" s="16"/>
      <c r="X53" s="16"/>
      <c r="Y53" s="16"/>
    </row>
    <row r="54" spans="1:25" ht="18" customHeight="1" x14ac:dyDescent="0.2">
      <c r="A54" s="234"/>
      <c r="B54" s="235"/>
      <c r="C54" s="235"/>
      <c r="D54" s="235"/>
      <c r="E54" s="235"/>
      <c r="F54" s="235"/>
      <c r="G54" s="235"/>
      <c r="H54" s="235"/>
      <c r="I54" s="235"/>
      <c r="J54" s="235"/>
      <c r="K54" s="235"/>
      <c r="L54" s="236"/>
      <c r="M54" s="16"/>
      <c r="N54" s="16"/>
      <c r="O54" s="16"/>
      <c r="P54" s="16"/>
      <c r="Q54" s="16"/>
      <c r="R54" s="16"/>
      <c r="S54" s="16"/>
      <c r="T54" s="16"/>
      <c r="U54" s="16"/>
      <c r="V54" s="16"/>
      <c r="W54" s="16"/>
      <c r="X54" s="16"/>
      <c r="Y54" s="16"/>
    </row>
    <row r="55" spans="1:25" ht="18" customHeight="1" x14ac:dyDescent="0.2">
      <c r="A55" s="37"/>
      <c r="B55" s="31"/>
      <c r="C55" s="31"/>
      <c r="D55" s="16"/>
      <c r="E55" s="16"/>
      <c r="F55" s="16"/>
      <c r="G55" s="16"/>
      <c r="H55" s="16"/>
      <c r="I55" s="16"/>
      <c r="J55" s="16"/>
      <c r="K55" s="16"/>
      <c r="L55" s="16"/>
      <c r="M55" s="16"/>
      <c r="N55" s="16"/>
      <c r="O55" s="16"/>
      <c r="P55" s="16"/>
      <c r="Q55" s="16"/>
      <c r="R55" s="16"/>
      <c r="S55" s="16"/>
      <c r="T55" s="16"/>
      <c r="U55" s="16"/>
      <c r="V55" s="16"/>
      <c r="W55" s="16"/>
      <c r="X55" s="16"/>
      <c r="Y55" s="16"/>
    </row>
  </sheetData>
  <mergeCells count="6">
    <mergeCell ref="V1:X1"/>
    <mergeCell ref="A6:B6"/>
    <mergeCell ref="D8:E8"/>
    <mergeCell ref="G14:H14"/>
    <mergeCell ref="A25:L54"/>
    <mergeCell ref="G15:H15"/>
  </mergeCells>
  <phoneticPr fontId="20" type="noConversion"/>
  <pageMargins left="0.25" right="0.25" top="0.34" bottom="0.37" header="0.3" footer="0.3"/>
  <pageSetup paperSize="9" scale="50" fitToHeight="0"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35AD7-863E-4E1C-8FD0-0DD0AA48445E}">
  <sheetPr>
    <tabColor rgb="FF92D050"/>
    <pageSetUpPr fitToPage="1"/>
  </sheetPr>
  <dimension ref="A1:L31"/>
  <sheetViews>
    <sheetView showGridLines="0" topLeftCell="A5" zoomScale="90" zoomScaleNormal="90" workbookViewId="0">
      <selection activeCell="I18" sqref="I18"/>
    </sheetView>
  </sheetViews>
  <sheetFormatPr defaultColWidth="8.875" defaultRowHeight="16.5" x14ac:dyDescent="0.2"/>
  <cols>
    <col min="1" max="1" width="5.125" style="2" customWidth="1"/>
    <col min="2" max="2" width="5.5" style="2" customWidth="1"/>
    <col min="3" max="3" width="13.5" style="2" customWidth="1"/>
    <col min="4" max="4" width="12.625" style="2" customWidth="1"/>
    <col min="5" max="5" width="14.5" style="2" customWidth="1"/>
    <col min="6" max="7" width="12.625" style="2" customWidth="1"/>
    <col min="8" max="8" width="16" style="2" bestFit="1" customWidth="1"/>
    <col min="9" max="9" width="12.625" style="2" customWidth="1"/>
    <col min="10" max="10" width="14.125" style="2" customWidth="1"/>
    <col min="11" max="15" width="12.625" style="2" customWidth="1"/>
    <col min="16" max="16384" width="8.875" style="2"/>
  </cols>
  <sheetData>
    <row r="1" spans="1:12" s="1" customFormat="1" ht="24.95" customHeight="1" x14ac:dyDescent="0.2">
      <c r="A1" s="33" t="str">
        <f>J2</f>
        <v>下游滞箱费结算单/内容页/损坏赔偿</v>
      </c>
      <c r="B1" s="33"/>
      <c r="C1" s="33"/>
      <c r="D1" s="33"/>
      <c r="E1" s="33"/>
      <c r="F1" s="33"/>
      <c r="G1" s="163"/>
      <c r="I1" s="7" t="s">
        <v>0</v>
      </c>
      <c r="J1" s="204" t="s">
        <v>121</v>
      </c>
      <c r="K1" s="205"/>
      <c r="L1" s="206"/>
    </row>
    <row r="2" spans="1:12" s="1" customFormat="1" ht="24.95" customHeight="1" x14ac:dyDescent="0.2">
      <c r="A2" s="33"/>
      <c r="B2" s="33"/>
      <c r="C2" s="33"/>
      <c r="D2" s="33"/>
      <c r="E2" s="33"/>
      <c r="F2" s="33"/>
      <c r="G2" s="163"/>
      <c r="I2" s="7" t="s">
        <v>1</v>
      </c>
      <c r="J2" s="41" t="s">
        <v>196</v>
      </c>
      <c r="K2" s="42"/>
      <c r="L2" s="43"/>
    </row>
    <row r="3" spans="1:12" ht="18" customHeight="1" x14ac:dyDescent="0.2"/>
    <row r="4" spans="1:12" ht="18" customHeight="1" x14ac:dyDescent="0.2">
      <c r="A4" s="3"/>
      <c r="B4" s="3"/>
      <c r="C4" s="3"/>
      <c r="D4" s="3"/>
      <c r="E4" s="3"/>
      <c r="F4" s="3"/>
      <c r="G4" s="3"/>
      <c r="H4" s="3"/>
      <c r="I4" s="3"/>
      <c r="J4" s="3"/>
      <c r="K4" s="3"/>
      <c r="L4" s="11" t="s">
        <v>2</v>
      </c>
    </row>
    <row r="5" spans="1:12" ht="18" customHeight="1" x14ac:dyDescent="0.2"/>
    <row r="6" spans="1:12" ht="18" customHeight="1" x14ac:dyDescent="0.2">
      <c r="A6" s="226" t="s">
        <v>3</v>
      </c>
      <c r="B6" s="227"/>
      <c r="C6" s="46" t="s">
        <v>23</v>
      </c>
      <c r="D6" s="46" t="s">
        <v>99</v>
      </c>
      <c r="E6" s="5" t="s">
        <v>193</v>
      </c>
    </row>
    <row r="7" spans="1:12" ht="18" customHeight="1" x14ac:dyDescent="0.2">
      <c r="A7" s="12"/>
      <c r="B7" s="12"/>
      <c r="C7" s="40"/>
      <c r="D7" s="12"/>
      <c r="G7" s="15"/>
      <c r="H7" s="6"/>
    </row>
    <row r="8" spans="1:12" ht="18" customHeight="1" x14ac:dyDescent="0.2">
      <c r="A8" s="15" t="s">
        <v>194</v>
      </c>
      <c r="D8" s="94">
        <f>SUM(F12:F14)</f>
        <v>8045</v>
      </c>
      <c r="E8" s="95"/>
    </row>
    <row r="9" spans="1:12" ht="18" customHeight="1" x14ac:dyDescent="0.2">
      <c r="A9" s="15" t="s">
        <v>33</v>
      </c>
      <c r="D9" s="94" t="s">
        <v>207</v>
      </c>
      <c r="E9" s="95"/>
      <c r="G9" s="15"/>
      <c r="H9" s="6"/>
    </row>
    <row r="10" spans="1:12" ht="18" customHeight="1" x14ac:dyDescent="0.2">
      <c r="A10" s="12"/>
      <c r="B10" s="12"/>
      <c r="C10" s="40"/>
      <c r="D10" s="12"/>
      <c r="G10" s="6"/>
    </row>
    <row r="11" spans="1:12" s="15" customFormat="1" ht="18" customHeight="1" x14ac:dyDescent="0.2">
      <c r="A11" s="51"/>
      <c r="B11" s="166" t="s">
        <v>15</v>
      </c>
      <c r="C11" s="52" t="s">
        <v>195</v>
      </c>
      <c r="D11" s="182"/>
      <c r="E11" s="181"/>
      <c r="F11" s="186" t="s">
        <v>201</v>
      </c>
    </row>
    <row r="12" spans="1:12" ht="18" customHeight="1" x14ac:dyDescent="0.2">
      <c r="A12" s="47" t="s">
        <v>16</v>
      </c>
      <c r="B12" s="32">
        <v>1</v>
      </c>
      <c r="C12" s="183" t="s">
        <v>60</v>
      </c>
      <c r="D12" s="184"/>
      <c r="E12" s="185"/>
      <c r="F12" s="187">
        <v>2045</v>
      </c>
    </row>
    <row r="13" spans="1:12" ht="18" customHeight="1" x14ac:dyDescent="0.2">
      <c r="A13" s="47" t="s">
        <v>16</v>
      </c>
      <c r="B13" s="97">
        <v>2</v>
      </c>
      <c r="C13" s="61" t="s">
        <v>59</v>
      </c>
      <c r="D13" s="87"/>
      <c r="E13" s="165"/>
      <c r="F13" s="63">
        <v>2000</v>
      </c>
    </row>
    <row r="14" spans="1:12" ht="18" customHeight="1" x14ac:dyDescent="0.2">
      <c r="A14" s="47" t="s">
        <v>16</v>
      </c>
      <c r="B14" s="32">
        <v>3</v>
      </c>
      <c r="C14" s="61" t="s">
        <v>59</v>
      </c>
      <c r="D14" s="87"/>
      <c r="E14" s="165"/>
      <c r="F14" s="63">
        <v>4000</v>
      </c>
    </row>
    <row r="15" spans="1:12" ht="18" customHeight="1" x14ac:dyDescent="0.2">
      <c r="A15" s="92"/>
      <c r="B15" s="35"/>
      <c r="C15" s="83"/>
      <c r="D15" s="83"/>
      <c r="E15" s="86"/>
      <c r="F15" s="86"/>
      <c r="G15" s="14"/>
      <c r="H15" s="83"/>
      <c r="I15" s="83"/>
      <c r="J15" s="86"/>
      <c r="K15" s="188"/>
      <c r="L15" s="188"/>
    </row>
    <row r="16" spans="1:12" ht="18" customHeight="1" x14ac:dyDescent="0.2">
      <c r="A16" s="189" t="s">
        <v>198</v>
      </c>
      <c r="B16" s="35"/>
      <c r="C16" s="83"/>
      <c r="D16" s="83"/>
      <c r="E16" s="86"/>
      <c r="F16" s="86"/>
      <c r="G16" s="14"/>
      <c r="H16" s="83"/>
      <c r="I16" s="83"/>
      <c r="J16" s="86"/>
      <c r="K16" s="188"/>
      <c r="L16" s="188"/>
    </row>
    <row r="17" spans="1:12" ht="18" customHeight="1" x14ac:dyDescent="0.2">
      <c r="A17" s="51"/>
      <c r="B17" s="166" t="s">
        <v>15</v>
      </c>
      <c r="C17" s="180" t="s">
        <v>208</v>
      </c>
      <c r="D17" s="180" t="s">
        <v>199</v>
      </c>
      <c r="E17" s="181" t="s">
        <v>56</v>
      </c>
      <c r="F17" s="51" t="s">
        <v>55</v>
      </c>
      <c r="G17" s="57" t="s">
        <v>61</v>
      </c>
      <c r="H17" s="57" t="s">
        <v>200</v>
      </c>
      <c r="I17" s="56" t="s">
        <v>209</v>
      </c>
      <c r="J17" s="190"/>
      <c r="K17" s="186"/>
      <c r="L17" s="186" t="s">
        <v>197</v>
      </c>
    </row>
    <row r="18" spans="1:12" ht="18" customHeight="1" x14ac:dyDescent="0.2">
      <c r="A18" s="47" t="s">
        <v>16</v>
      </c>
      <c r="B18" s="32">
        <v>1</v>
      </c>
      <c r="C18" s="80">
        <v>312</v>
      </c>
      <c r="D18" s="68">
        <v>45200</v>
      </c>
      <c r="E18" s="80">
        <v>230579</v>
      </c>
      <c r="F18" s="49">
        <v>192800</v>
      </c>
      <c r="G18" s="62">
        <v>45200</v>
      </c>
      <c r="H18" s="62" t="s">
        <v>202</v>
      </c>
      <c r="I18" s="191" t="s">
        <v>204</v>
      </c>
      <c r="J18" s="192"/>
      <c r="K18" s="192"/>
      <c r="L18" s="187">
        <v>45</v>
      </c>
    </row>
    <row r="19" spans="1:12" ht="18" customHeight="1" x14ac:dyDescent="0.2">
      <c r="A19" s="47" t="s">
        <v>16</v>
      </c>
      <c r="B19" s="32">
        <v>1</v>
      </c>
      <c r="C19" s="80">
        <v>364</v>
      </c>
      <c r="D19" s="68">
        <v>45229</v>
      </c>
      <c r="E19" s="80"/>
      <c r="F19" s="49"/>
      <c r="G19" s="62"/>
      <c r="H19" s="87"/>
      <c r="I19" s="164" t="s">
        <v>203</v>
      </c>
      <c r="J19" s="193"/>
      <c r="K19" s="187"/>
      <c r="L19" s="187">
        <v>2000</v>
      </c>
    </row>
    <row r="20" spans="1:12" ht="18" customHeight="1" x14ac:dyDescent="0.2">
      <c r="A20" s="92"/>
      <c r="B20" s="35"/>
      <c r="C20" s="83"/>
      <c r="D20" s="83"/>
      <c r="E20" s="86"/>
      <c r="F20" s="86"/>
      <c r="G20" s="14"/>
      <c r="H20" s="83"/>
      <c r="I20" s="83"/>
      <c r="J20" s="86"/>
      <c r="K20" s="188"/>
      <c r="L20" s="188"/>
    </row>
    <row r="21" spans="1:12" ht="18" customHeight="1" x14ac:dyDescent="0.2">
      <c r="A21" s="92"/>
      <c r="B21" s="35"/>
      <c r="C21" s="83"/>
      <c r="D21" s="83"/>
      <c r="E21" s="86"/>
      <c r="F21" s="86"/>
      <c r="G21" s="14"/>
      <c r="H21" s="83"/>
      <c r="I21" s="83"/>
      <c r="J21" s="86"/>
      <c r="K21" s="188"/>
      <c r="L21" s="188"/>
    </row>
    <row r="22" spans="1:12" ht="18" customHeight="1" x14ac:dyDescent="0.2">
      <c r="A22" s="58"/>
      <c r="B22" s="35"/>
      <c r="C22" s="37"/>
      <c r="D22" s="37"/>
      <c r="E22" s="6"/>
      <c r="F22" s="59"/>
      <c r="G22" s="21"/>
      <c r="I22" s="21"/>
    </row>
    <row r="23" spans="1:12" ht="18" customHeight="1" x14ac:dyDescent="0.2">
      <c r="A23" s="228" t="s">
        <v>205</v>
      </c>
      <c r="B23" s="229"/>
      <c r="C23" s="229"/>
      <c r="D23" s="229"/>
      <c r="E23" s="229"/>
      <c r="F23" s="229"/>
      <c r="G23" s="229"/>
      <c r="H23" s="229"/>
      <c r="I23" s="229"/>
      <c r="J23" s="229"/>
      <c r="K23" s="229"/>
      <c r="L23" s="230"/>
    </row>
    <row r="24" spans="1:12" ht="18" customHeight="1" x14ac:dyDescent="0.2">
      <c r="A24" s="231"/>
      <c r="B24" s="232"/>
      <c r="C24" s="232"/>
      <c r="D24" s="232"/>
      <c r="E24" s="232"/>
      <c r="F24" s="232"/>
      <c r="G24" s="232"/>
      <c r="H24" s="232"/>
      <c r="I24" s="232"/>
      <c r="J24" s="232"/>
      <c r="K24" s="232"/>
      <c r="L24" s="233"/>
    </row>
    <row r="25" spans="1:12" ht="18" customHeight="1" x14ac:dyDescent="0.2">
      <c r="A25" s="231"/>
      <c r="B25" s="232"/>
      <c r="C25" s="232"/>
      <c r="D25" s="232"/>
      <c r="E25" s="232"/>
      <c r="F25" s="232"/>
      <c r="G25" s="232"/>
      <c r="H25" s="232"/>
      <c r="I25" s="232"/>
      <c r="J25" s="232"/>
      <c r="K25" s="232"/>
      <c r="L25" s="233"/>
    </row>
    <row r="26" spans="1:12" ht="18" customHeight="1" x14ac:dyDescent="0.2">
      <c r="A26" s="231"/>
      <c r="B26" s="232"/>
      <c r="C26" s="232"/>
      <c r="D26" s="232"/>
      <c r="E26" s="232"/>
      <c r="F26" s="232"/>
      <c r="G26" s="232"/>
      <c r="H26" s="232"/>
      <c r="I26" s="232"/>
      <c r="J26" s="232"/>
      <c r="K26" s="232"/>
      <c r="L26" s="233"/>
    </row>
    <row r="27" spans="1:12" ht="18" customHeight="1" x14ac:dyDescent="0.2">
      <c r="A27" s="231"/>
      <c r="B27" s="232"/>
      <c r="C27" s="232"/>
      <c r="D27" s="232"/>
      <c r="E27" s="232"/>
      <c r="F27" s="232"/>
      <c r="G27" s="232"/>
      <c r="H27" s="232"/>
      <c r="I27" s="232"/>
      <c r="J27" s="232"/>
      <c r="K27" s="232"/>
      <c r="L27" s="233"/>
    </row>
    <row r="28" spans="1:12" ht="18" customHeight="1" x14ac:dyDescent="0.2">
      <c r="A28" s="231"/>
      <c r="B28" s="232"/>
      <c r="C28" s="232"/>
      <c r="D28" s="232"/>
      <c r="E28" s="232"/>
      <c r="F28" s="232"/>
      <c r="G28" s="232"/>
      <c r="H28" s="232"/>
      <c r="I28" s="232"/>
      <c r="J28" s="232"/>
      <c r="K28" s="232"/>
      <c r="L28" s="233"/>
    </row>
    <row r="29" spans="1:12" ht="18" customHeight="1" x14ac:dyDescent="0.2">
      <c r="A29" s="231"/>
      <c r="B29" s="232"/>
      <c r="C29" s="232"/>
      <c r="D29" s="232"/>
      <c r="E29" s="232"/>
      <c r="F29" s="232"/>
      <c r="G29" s="232"/>
      <c r="H29" s="232"/>
      <c r="I29" s="232"/>
      <c r="J29" s="232"/>
      <c r="K29" s="232"/>
      <c r="L29" s="233"/>
    </row>
    <row r="30" spans="1:12" ht="18" customHeight="1" x14ac:dyDescent="0.2">
      <c r="A30" s="234"/>
      <c r="B30" s="235"/>
      <c r="C30" s="235"/>
      <c r="D30" s="235"/>
      <c r="E30" s="235"/>
      <c r="F30" s="235"/>
      <c r="G30" s="235"/>
      <c r="H30" s="235"/>
      <c r="I30" s="235"/>
      <c r="J30" s="235"/>
      <c r="K30" s="235"/>
      <c r="L30" s="236"/>
    </row>
    <row r="31" spans="1:12" ht="18" customHeight="1" x14ac:dyDescent="0.2">
      <c r="A31" s="37"/>
      <c r="B31" s="31"/>
      <c r="C31" s="31"/>
      <c r="D31" s="16"/>
      <c r="E31" s="16"/>
      <c r="F31" s="16"/>
      <c r="G31" s="16"/>
      <c r="H31" s="16"/>
      <c r="I31" s="16"/>
      <c r="J31" s="16"/>
      <c r="K31" s="16"/>
      <c r="L31" s="16"/>
    </row>
  </sheetData>
  <mergeCells count="3">
    <mergeCell ref="J1:L1"/>
    <mergeCell ref="A6:B6"/>
    <mergeCell ref="A23:L30"/>
  </mergeCells>
  <phoneticPr fontId="20" type="noConversion"/>
  <pageMargins left="0.25" right="0.25" top="0.34" bottom="0.37" header="0.3" footer="0.3"/>
  <pageSetup paperSize="9" scale="50" fitToHeight="0"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727D4-EC20-4881-B3FE-E191605A6F8D}">
  <sheetPr>
    <tabColor rgb="FF92D050"/>
    <pageSetUpPr fitToPage="1"/>
  </sheetPr>
  <dimension ref="A1:S32"/>
  <sheetViews>
    <sheetView showGridLines="0" tabSelected="1" zoomScale="90" zoomScaleNormal="90" workbookViewId="0"/>
  </sheetViews>
  <sheetFormatPr defaultColWidth="8.875" defaultRowHeight="16.5" x14ac:dyDescent="0.2"/>
  <cols>
    <col min="1" max="1" width="5.125" style="2" customWidth="1"/>
    <col min="2" max="2" width="5.5" style="2" customWidth="1"/>
    <col min="3" max="3" width="18.25" style="2" customWidth="1"/>
    <col min="4" max="4" width="12.625" style="2" customWidth="1"/>
    <col min="5" max="5" width="14.5" style="2" customWidth="1"/>
    <col min="6" max="6" width="14.875" style="2" customWidth="1"/>
    <col min="7" max="7" width="15" style="2" customWidth="1"/>
    <col min="8" max="8" width="16" style="2" bestFit="1" customWidth="1"/>
    <col min="9" max="9" width="14.875" style="2" customWidth="1"/>
    <col min="10" max="10" width="14.125" style="2" customWidth="1"/>
    <col min="11" max="12" width="12.625" style="2" customWidth="1"/>
    <col min="13" max="13" width="11.125" style="2" bestFit="1" customWidth="1"/>
    <col min="14" max="17" width="8.875" style="2"/>
    <col min="18" max="18" width="11.125" style="2" bestFit="1" customWidth="1"/>
    <col min="19" max="19" width="42.625" style="2" customWidth="1"/>
    <col min="20" max="16384" width="8.875" style="2"/>
  </cols>
  <sheetData>
    <row r="1" spans="1:12" s="1" customFormat="1" ht="24.95" customHeight="1" x14ac:dyDescent="0.2">
      <c r="A1" s="33" t="str">
        <f>J2</f>
        <v>下游滞箱费结算单/内容页/丢箱返还</v>
      </c>
      <c r="B1" s="33"/>
      <c r="C1" s="33"/>
      <c r="D1" s="33"/>
      <c r="E1" s="33"/>
      <c r="F1" s="33"/>
      <c r="G1" s="194"/>
      <c r="I1" s="7" t="s">
        <v>0</v>
      </c>
      <c r="J1" s="204" t="s">
        <v>121</v>
      </c>
      <c r="K1" s="205"/>
      <c r="L1" s="206"/>
    </row>
    <row r="2" spans="1:12" s="1" customFormat="1" ht="24.95" customHeight="1" x14ac:dyDescent="0.2">
      <c r="A2" s="33"/>
      <c r="B2" s="33"/>
      <c r="C2" s="33"/>
      <c r="D2" s="33"/>
      <c r="E2" s="33"/>
      <c r="F2" s="33"/>
      <c r="G2" s="194"/>
      <c r="I2" s="7" t="s">
        <v>1</v>
      </c>
      <c r="J2" s="41" t="s">
        <v>220</v>
      </c>
      <c r="K2" s="42"/>
      <c r="L2" s="43"/>
    </row>
    <row r="3" spans="1:12" ht="18" customHeight="1" x14ac:dyDescent="0.2"/>
    <row r="4" spans="1:12" ht="18" customHeight="1" x14ac:dyDescent="0.2">
      <c r="A4" s="3"/>
      <c r="B4" s="3"/>
      <c r="C4" s="3"/>
      <c r="D4" s="3"/>
      <c r="E4" s="3"/>
      <c r="F4" s="3"/>
      <c r="G4" s="3"/>
      <c r="H4" s="3"/>
      <c r="I4" s="3"/>
      <c r="J4" s="3"/>
      <c r="K4" s="3"/>
      <c r="L4" s="11" t="s">
        <v>2</v>
      </c>
    </row>
    <row r="5" spans="1:12" ht="18" customHeight="1" x14ac:dyDescent="0.2"/>
    <row r="6" spans="1:12" ht="18" customHeight="1" x14ac:dyDescent="0.2">
      <c r="A6" s="226" t="s">
        <v>3</v>
      </c>
      <c r="B6" s="227"/>
      <c r="C6" s="46" t="s">
        <v>23</v>
      </c>
      <c r="D6" s="46" t="s">
        <v>154</v>
      </c>
      <c r="E6" s="46" t="s">
        <v>48</v>
      </c>
      <c r="F6" s="46" t="s">
        <v>99</v>
      </c>
      <c r="G6" s="46" t="s">
        <v>193</v>
      </c>
      <c r="H6" s="5" t="s">
        <v>210</v>
      </c>
      <c r="I6" s="46" t="s">
        <v>219</v>
      </c>
    </row>
    <row r="7" spans="1:12" ht="18" customHeight="1" x14ac:dyDescent="0.2">
      <c r="A7" s="12"/>
      <c r="B7" s="12"/>
      <c r="C7" s="40"/>
      <c r="D7" s="12"/>
      <c r="G7" s="15"/>
      <c r="H7" s="6"/>
    </row>
    <row r="8" spans="1:12" ht="18" customHeight="1" x14ac:dyDescent="0.2">
      <c r="A8" s="15" t="s">
        <v>211</v>
      </c>
      <c r="D8" s="244">
        <f>SUM(J13:J15)</f>
        <v>-5400</v>
      </c>
      <c r="E8" s="245"/>
    </row>
    <row r="9" spans="1:12" ht="18" customHeight="1" x14ac:dyDescent="0.2">
      <c r="A9" s="15" t="s">
        <v>33</v>
      </c>
      <c r="D9" s="94" t="s">
        <v>212</v>
      </c>
      <c r="E9" s="95"/>
      <c r="G9" s="15"/>
      <c r="H9" s="6"/>
    </row>
    <row r="10" spans="1:12" ht="18" customHeight="1" x14ac:dyDescent="0.2">
      <c r="B10" s="12"/>
      <c r="C10" s="40"/>
      <c r="D10" s="12"/>
    </row>
    <row r="11" spans="1:12" ht="18" customHeight="1" x14ac:dyDescent="0.2">
      <c r="A11" s="198" t="s">
        <v>214</v>
      </c>
      <c r="B11" s="12"/>
      <c r="C11" s="40"/>
      <c r="D11" s="12"/>
      <c r="G11" s="6"/>
    </row>
    <row r="12" spans="1:12" s="15" customFormat="1" ht="18" customHeight="1" x14ac:dyDescent="0.2">
      <c r="A12" s="51"/>
      <c r="B12" s="29" t="s">
        <v>15</v>
      </c>
      <c r="C12" s="167" t="s">
        <v>173</v>
      </c>
      <c r="D12" s="168"/>
      <c r="E12" s="167" t="s">
        <v>168</v>
      </c>
      <c r="F12" s="82" t="s">
        <v>109</v>
      </c>
      <c r="G12" s="82" t="s">
        <v>110</v>
      </c>
      <c r="H12" s="84"/>
      <c r="I12" s="197" t="s">
        <v>213</v>
      </c>
      <c r="J12" s="29" t="s">
        <v>70</v>
      </c>
    </row>
    <row r="13" spans="1:12" ht="18" customHeight="1" x14ac:dyDescent="0.2">
      <c r="A13" s="47" t="s">
        <v>16</v>
      </c>
      <c r="B13" s="97">
        <v>1</v>
      </c>
      <c r="C13" s="169" t="s">
        <v>180</v>
      </c>
      <c r="D13" s="170"/>
      <c r="E13" s="171">
        <v>192117</v>
      </c>
      <c r="F13" s="98">
        <v>230579</v>
      </c>
      <c r="G13" s="195" t="s">
        <v>112</v>
      </c>
      <c r="H13" s="62"/>
      <c r="I13" s="89">
        <v>3</v>
      </c>
      <c r="J13" s="201">
        <f>SUM(O19:O21)-SUM(R19:R21)</f>
        <v>-900</v>
      </c>
    </row>
    <row r="14" spans="1:12" ht="18" customHeight="1" x14ac:dyDescent="0.2">
      <c r="A14" s="47" t="s">
        <v>16</v>
      </c>
      <c r="B14" s="97">
        <v>2</v>
      </c>
      <c r="C14" s="169" t="s">
        <v>180</v>
      </c>
      <c r="D14" s="170"/>
      <c r="E14" s="171">
        <v>230586</v>
      </c>
      <c r="F14" s="98">
        <v>230586</v>
      </c>
      <c r="G14" s="195" t="s">
        <v>178</v>
      </c>
      <c r="H14" s="62"/>
      <c r="I14" s="89">
        <v>1</v>
      </c>
      <c r="J14" s="201">
        <v>-900</v>
      </c>
    </row>
    <row r="15" spans="1:12" ht="18" customHeight="1" x14ac:dyDescent="0.2">
      <c r="A15" s="47" t="s">
        <v>16</v>
      </c>
      <c r="B15" s="32">
        <v>3</v>
      </c>
      <c r="C15" s="169" t="s">
        <v>180</v>
      </c>
      <c r="D15" s="170"/>
      <c r="E15" s="172"/>
      <c r="F15" s="98"/>
      <c r="G15" s="195"/>
      <c r="H15" s="62"/>
      <c r="I15" s="89">
        <v>4</v>
      </c>
      <c r="J15" s="201">
        <v>-3600</v>
      </c>
    </row>
    <row r="16" spans="1:12" ht="18" customHeight="1" x14ac:dyDescent="0.2">
      <c r="A16" s="92"/>
      <c r="B16" s="35"/>
      <c r="C16" s="83"/>
      <c r="D16" s="83"/>
      <c r="E16" s="86"/>
      <c r="F16" s="86"/>
      <c r="G16" s="14"/>
      <c r="H16" s="83"/>
      <c r="I16" s="83"/>
      <c r="J16" s="86"/>
      <c r="K16" s="188"/>
      <c r="L16" s="188"/>
    </row>
    <row r="17" spans="1:19" ht="18" customHeight="1" x14ac:dyDescent="0.2">
      <c r="A17" s="189" t="s">
        <v>198</v>
      </c>
      <c r="B17" s="35"/>
      <c r="C17" s="83"/>
      <c r="D17" s="83"/>
      <c r="E17" s="86"/>
      <c r="F17" s="86"/>
      <c r="G17" s="14"/>
      <c r="H17" s="83"/>
      <c r="I17" s="83"/>
      <c r="J17" s="86"/>
      <c r="K17" s="188"/>
      <c r="L17" s="188"/>
    </row>
    <row r="18" spans="1:19" s="15" customFormat="1" ht="18" customHeight="1" x14ac:dyDescent="0.2">
      <c r="A18" s="51"/>
      <c r="B18" s="29" t="s">
        <v>15</v>
      </c>
      <c r="C18" s="175" t="s">
        <v>186</v>
      </c>
      <c r="D18" s="199" t="s">
        <v>184</v>
      </c>
      <c r="E18" s="168"/>
      <c r="F18" s="29" t="s">
        <v>49</v>
      </c>
      <c r="G18" s="29" t="s">
        <v>46</v>
      </c>
      <c r="H18" s="53" t="s">
        <v>24</v>
      </c>
      <c r="I18" s="29" t="s">
        <v>80</v>
      </c>
      <c r="J18" s="85" t="s">
        <v>79</v>
      </c>
      <c r="K18" s="84"/>
      <c r="L18" s="29" t="s">
        <v>72</v>
      </c>
      <c r="M18" s="51" t="s">
        <v>61</v>
      </c>
      <c r="N18" s="54" t="s">
        <v>28</v>
      </c>
      <c r="O18" s="55" t="s">
        <v>31</v>
      </c>
      <c r="P18" s="55" t="s">
        <v>35</v>
      </c>
      <c r="Q18" s="54" t="s">
        <v>32</v>
      </c>
      <c r="R18" s="54" t="s">
        <v>215</v>
      </c>
      <c r="S18" s="54" t="s">
        <v>216</v>
      </c>
    </row>
    <row r="19" spans="1:19" ht="18" customHeight="1" x14ac:dyDescent="0.2">
      <c r="A19" s="47" t="s">
        <v>16</v>
      </c>
      <c r="B19" s="32">
        <v>1</v>
      </c>
      <c r="C19" s="172">
        <v>44562</v>
      </c>
      <c r="D19" s="200" t="s">
        <v>179</v>
      </c>
      <c r="E19" s="200"/>
      <c r="F19" s="69" t="s">
        <v>50</v>
      </c>
      <c r="G19" s="68">
        <v>44651</v>
      </c>
      <c r="H19" s="69" t="s">
        <v>39</v>
      </c>
      <c r="I19" s="80">
        <v>230579</v>
      </c>
      <c r="J19" s="87" t="s">
        <v>71</v>
      </c>
      <c r="K19" s="196"/>
      <c r="L19" s="68">
        <v>44668</v>
      </c>
      <c r="M19" s="68">
        <v>44672</v>
      </c>
      <c r="N19" s="134">
        <v>-900</v>
      </c>
      <c r="O19" s="201">
        <f>N19</f>
        <v>-900</v>
      </c>
      <c r="P19" s="65">
        <v>235</v>
      </c>
      <c r="Q19" s="63" t="s">
        <v>225</v>
      </c>
      <c r="R19" s="63"/>
      <c r="S19" s="63"/>
    </row>
    <row r="20" spans="1:19" ht="18" customHeight="1" x14ac:dyDescent="0.2">
      <c r="A20" s="47" t="s">
        <v>16</v>
      </c>
      <c r="B20" s="32">
        <v>2</v>
      </c>
      <c r="C20" s="172">
        <v>44652</v>
      </c>
      <c r="D20" s="200" t="s">
        <v>179</v>
      </c>
      <c r="E20" s="200"/>
      <c r="F20" s="69">
        <v>80260518</v>
      </c>
      <c r="G20" s="68">
        <v>44653</v>
      </c>
      <c r="H20" s="69" t="s">
        <v>38</v>
      </c>
      <c r="I20" s="80">
        <v>230579</v>
      </c>
      <c r="J20" s="87" t="s">
        <v>71</v>
      </c>
      <c r="K20" s="196"/>
      <c r="L20" s="68">
        <v>44668</v>
      </c>
      <c r="M20" s="68">
        <v>44702</v>
      </c>
      <c r="N20" s="134">
        <v>-900</v>
      </c>
      <c r="O20" s="201">
        <f t="shared" ref="O20:O21" si="0">N20</f>
        <v>-900</v>
      </c>
      <c r="P20" s="65">
        <v>235</v>
      </c>
      <c r="Q20" s="63" t="s">
        <v>225</v>
      </c>
      <c r="R20" s="63"/>
      <c r="S20" s="63"/>
    </row>
    <row r="21" spans="1:19" ht="18" customHeight="1" x14ac:dyDescent="0.2">
      <c r="A21" s="47" t="s">
        <v>16</v>
      </c>
      <c r="B21" s="32">
        <v>3</v>
      </c>
      <c r="C21" s="172">
        <v>44652</v>
      </c>
      <c r="D21" s="200" t="s">
        <v>179</v>
      </c>
      <c r="E21" s="200"/>
      <c r="F21" s="69" t="s">
        <v>51</v>
      </c>
      <c r="G21" s="68">
        <v>44653</v>
      </c>
      <c r="H21" s="69" t="s">
        <v>40</v>
      </c>
      <c r="I21" s="80">
        <v>230579</v>
      </c>
      <c r="J21" s="87" t="s">
        <v>71</v>
      </c>
      <c r="K21" s="196"/>
      <c r="L21" s="68">
        <v>44668</v>
      </c>
      <c r="M21" s="68">
        <v>44702</v>
      </c>
      <c r="N21" s="134">
        <v>-900</v>
      </c>
      <c r="O21" s="201">
        <f t="shared" si="0"/>
        <v>-900</v>
      </c>
      <c r="P21" s="65">
        <v>235</v>
      </c>
      <c r="Q21" s="63" t="s">
        <v>225</v>
      </c>
      <c r="R21" s="202">
        <v>-1800</v>
      </c>
      <c r="S21" s="203" t="s">
        <v>217</v>
      </c>
    </row>
    <row r="22" spans="1:19" ht="18" customHeight="1" x14ac:dyDescent="0.2">
      <c r="A22" s="92"/>
      <c r="B22" s="35"/>
      <c r="C22" s="83"/>
      <c r="D22" s="83"/>
      <c r="E22" s="86"/>
      <c r="F22" s="86"/>
      <c r="G22" s="14"/>
      <c r="H22" s="83"/>
      <c r="I22" s="83"/>
      <c r="J22" s="86"/>
      <c r="K22" s="188"/>
      <c r="L22" s="188"/>
    </row>
    <row r="23" spans="1:19" ht="18" customHeight="1" x14ac:dyDescent="0.2">
      <c r="A23" s="58"/>
      <c r="B23" s="35"/>
      <c r="C23" s="37"/>
      <c r="D23" s="37"/>
      <c r="E23" s="6"/>
      <c r="F23" s="59"/>
      <c r="G23" s="21"/>
      <c r="I23" s="21"/>
    </row>
    <row r="24" spans="1:19" ht="18" customHeight="1" x14ac:dyDescent="0.2">
      <c r="A24" s="228" t="s">
        <v>218</v>
      </c>
      <c r="B24" s="229"/>
      <c r="C24" s="229"/>
      <c r="D24" s="229"/>
      <c r="E24" s="229"/>
      <c r="F24" s="229"/>
      <c r="G24" s="229"/>
      <c r="H24" s="229"/>
      <c r="I24" s="229"/>
      <c r="J24" s="229"/>
      <c r="K24" s="229"/>
      <c r="L24" s="230"/>
    </row>
    <row r="25" spans="1:19" ht="18" customHeight="1" x14ac:dyDescent="0.2">
      <c r="A25" s="231"/>
      <c r="B25" s="232"/>
      <c r="C25" s="232"/>
      <c r="D25" s="232"/>
      <c r="E25" s="232"/>
      <c r="F25" s="232"/>
      <c r="G25" s="232"/>
      <c r="H25" s="232"/>
      <c r="I25" s="232"/>
      <c r="J25" s="232"/>
      <c r="K25" s="232"/>
      <c r="L25" s="233"/>
    </row>
    <row r="26" spans="1:19" ht="18" customHeight="1" x14ac:dyDescent="0.2">
      <c r="A26" s="231"/>
      <c r="B26" s="232"/>
      <c r="C26" s="232"/>
      <c r="D26" s="232"/>
      <c r="E26" s="232"/>
      <c r="F26" s="232"/>
      <c r="G26" s="232"/>
      <c r="H26" s="232"/>
      <c r="I26" s="232"/>
      <c r="J26" s="232"/>
      <c r="K26" s="232"/>
      <c r="L26" s="233"/>
    </row>
    <row r="27" spans="1:19" ht="18" customHeight="1" x14ac:dyDescent="0.2">
      <c r="A27" s="231"/>
      <c r="B27" s="232"/>
      <c r="C27" s="232"/>
      <c r="D27" s="232"/>
      <c r="E27" s="232"/>
      <c r="F27" s="232"/>
      <c r="G27" s="232"/>
      <c r="H27" s="232"/>
      <c r="I27" s="232"/>
      <c r="J27" s="232"/>
      <c r="K27" s="232"/>
      <c r="L27" s="233"/>
    </row>
    <row r="28" spans="1:19" ht="18" customHeight="1" x14ac:dyDescent="0.2">
      <c r="A28" s="231"/>
      <c r="B28" s="232"/>
      <c r="C28" s="232"/>
      <c r="D28" s="232"/>
      <c r="E28" s="232"/>
      <c r="F28" s="232"/>
      <c r="G28" s="232"/>
      <c r="H28" s="232"/>
      <c r="I28" s="232"/>
      <c r="J28" s="232"/>
      <c r="K28" s="232"/>
      <c r="L28" s="233"/>
    </row>
    <row r="29" spans="1:19" ht="18" customHeight="1" x14ac:dyDescent="0.2">
      <c r="A29" s="231"/>
      <c r="B29" s="232"/>
      <c r="C29" s="232"/>
      <c r="D29" s="232"/>
      <c r="E29" s="232"/>
      <c r="F29" s="232"/>
      <c r="G29" s="232"/>
      <c r="H29" s="232"/>
      <c r="I29" s="232"/>
      <c r="J29" s="232"/>
      <c r="K29" s="232"/>
      <c r="L29" s="233"/>
    </row>
    <row r="30" spans="1:19" ht="18" customHeight="1" x14ac:dyDescent="0.2">
      <c r="A30" s="231"/>
      <c r="B30" s="232"/>
      <c r="C30" s="232"/>
      <c r="D30" s="232"/>
      <c r="E30" s="232"/>
      <c r="F30" s="232"/>
      <c r="G30" s="232"/>
      <c r="H30" s="232"/>
      <c r="I30" s="232"/>
      <c r="J30" s="232"/>
      <c r="K30" s="232"/>
      <c r="L30" s="233"/>
    </row>
    <row r="31" spans="1:19" ht="18" customHeight="1" x14ac:dyDescent="0.2">
      <c r="A31" s="234"/>
      <c r="B31" s="235"/>
      <c r="C31" s="235"/>
      <c r="D31" s="235"/>
      <c r="E31" s="235"/>
      <c r="F31" s="235"/>
      <c r="G31" s="235"/>
      <c r="H31" s="235"/>
      <c r="I31" s="235"/>
      <c r="J31" s="235"/>
      <c r="K31" s="235"/>
      <c r="L31" s="236"/>
    </row>
    <row r="32" spans="1:19" ht="18" customHeight="1" x14ac:dyDescent="0.2">
      <c r="A32" s="37"/>
      <c r="B32" s="31"/>
      <c r="C32" s="31"/>
      <c r="D32" s="16"/>
      <c r="E32" s="16"/>
      <c r="F32" s="16"/>
      <c r="G32" s="16"/>
      <c r="H32" s="16"/>
      <c r="I32" s="16"/>
      <c r="J32" s="16"/>
      <c r="K32" s="16"/>
      <c r="L32" s="16"/>
    </row>
  </sheetData>
  <mergeCells count="4">
    <mergeCell ref="J1:L1"/>
    <mergeCell ref="A6:B6"/>
    <mergeCell ref="A24:L31"/>
    <mergeCell ref="D8:E8"/>
  </mergeCells>
  <phoneticPr fontId="20" type="noConversion"/>
  <pageMargins left="0.25" right="0.25" top="0.34" bottom="0.37" header="0.3" footer="0.3"/>
  <pageSetup paperSize="9" scale="50" fitToHeight="0"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E324D-4155-47AF-AF9D-C28F851B148E}">
  <sheetPr>
    <tabColor rgb="FF92D050"/>
    <pageSetUpPr fitToPage="1"/>
  </sheetPr>
  <dimension ref="A1:Q31"/>
  <sheetViews>
    <sheetView showGridLines="0" zoomScale="90" zoomScaleNormal="90" workbookViewId="0"/>
  </sheetViews>
  <sheetFormatPr defaultColWidth="8.875" defaultRowHeight="16.5" x14ac:dyDescent="0.2"/>
  <cols>
    <col min="1" max="1" width="5.125" style="2" customWidth="1"/>
    <col min="2" max="2" width="5.5" style="2" customWidth="1"/>
    <col min="3" max="3" width="18.25" style="2" customWidth="1"/>
    <col min="4" max="4" width="12.625" style="2" customWidth="1"/>
    <col min="5" max="5" width="14.5" style="2" customWidth="1"/>
    <col min="6" max="6" width="14.875" style="2" customWidth="1"/>
    <col min="7" max="7" width="15" style="2" customWidth="1"/>
    <col min="8" max="8" width="16" style="2" bestFit="1" customWidth="1"/>
    <col min="9" max="9" width="14.875" style="2" customWidth="1"/>
    <col min="10" max="10" width="14.125" style="2" customWidth="1"/>
    <col min="11" max="12" width="12.625" style="2" customWidth="1"/>
    <col min="13" max="13" width="11.125" style="2" bestFit="1" customWidth="1"/>
    <col min="14" max="16384" width="8.875" style="2"/>
  </cols>
  <sheetData>
    <row r="1" spans="1:12" s="1" customFormat="1" ht="24.95" customHeight="1" x14ac:dyDescent="0.2">
      <c r="A1" s="33" t="str">
        <f>J2</f>
        <v>下游滞箱费结算单/内容页/回收物流差价</v>
      </c>
      <c r="B1" s="33"/>
      <c r="C1" s="33"/>
      <c r="D1" s="33"/>
      <c r="E1" s="33"/>
      <c r="F1" s="33"/>
      <c r="G1" s="194"/>
      <c r="I1" s="7" t="s">
        <v>0</v>
      </c>
      <c r="J1" s="204" t="s">
        <v>121</v>
      </c>
      <c r="K1" s="205"/>
      <c r="L1" s="206"/>
    </row>
    <row r="2" spans="1:12" s="1" customFormat="1" ht="24.95" customHeight="1" x14ac:dyDescent="0.2">
      <c r="A2" s="33"/>
      <c r="B2" s="33"/>
      <c r="C2" s="33"/>
      <c r="D2" s="33"/>
      <c r="E2" s="33"/>
      <c r="F2" s="33"/>
      <c r="G2" s="194"/>
      <c r="I2" s="7" t="s">
        <v>1</v>
      </c>
      <c r="J2" s="41" t="s">
        <v>221</v>
      </c>
      <c r="K2" s="42"/>
      <c r="L2" s="43"/>
    </row>
    <row r="3" spans="1:12" ht="18" customHeight="1" x14ac:dyDescent="0.2"/>
    <row r="4" spans="1:12" ht="18" customHeight="1" x14ac:dyDescent="0.2">
      <c r="A4" s="3"/>
      <c r="B4" s="3"/>
      <c r="C4" s="3"/>
      <c r="D4" s="3"/>
      <c r="E4" s="3"/>
      <c r="F4" s="3"/>
      <c r="G4" s="3"/>
      <c r="H4" s="3"/>
      <c r="I4" s="3"/>
      <c r="J4" s="3"/>
      <c r="K4" s="3"/>
      <c r="L4" s="11" t="s">
        <v>2</v>
      </c>
    </row>
    <row r="5" spans="1:12" ht="18" customHeight="1" x14ac:dyDescent="0.2"/>
    <row r="6" spans="1:12" ht="18" customHeight="1" x14ac:dyDescent="0.2">
      <c r="A6" s="226" t="s">
        <v>3</v>
      </c>
      <c r="B6" s="227"/>
      <c r="C6" s="46" t="s">
        <v>23</v>
      </c>
      <c r="D6" s="46" t="s">
        <v>154</v>
      </c>
      <c r="E6" s="46" t="s">
        <v>48</v>
      </c>
      <c r="F6" s="46" t="s">
        <v>99</v>
      </c>
      <c r="G6" s="46" t="s">
        <v>193</v>
      </c>
      <c r="H6" s="46" t="s">
        <v>210</v>
      </c>
      <c r="I6" s="5" t="s">
        <v>219</v>
      </c>
    </row>
    <row r="7" spans="1:12" ht="18" customHeight="1" x14ac:dyDescent="0.2">
      <c r="A7" s="12"/>
      <c r="B7" s="12"/>
      <c r="C7" s="40"/>
      <c r="D7" s="12"/>
      <c r="G7" s="15"/>
      <c r="H7" s="6"/>
    </row>
    <row r="8" spans="1:12" ht="18" customHeight="1" x14ac:dyDescent="0.2">
      <c r="A8" s="15" t="s">
        <v>223</v>
      </c>
      <c r="D8" s="244">
        <f>SUM(J13:J14)</f>
        <v>191.17</v>
      </c>
      <c r="E8" s="245"/>
    </row>
    <row r="9" spans="1:12" ht="18" customHeight="1" x14ac:dyDescent="0.2">
      <c r="A9" s="15" t="s">
        <v>33</v>
      </c>
      <c r="D9" s="94" t="s">
        <v>224</v>
      </c>
      <c r="E9" s="95"/>
      <c r="G9" s="15"/>
      <c r="H9" s="6"/>
    </row>
    <row r="10" spans="1:12" ht="18" customHeight="1" x14ac:dyDescent="0.2">
      <c r="B10" s="12"/>
      <c r="C10" s="40"/>
      <c r="D10" s="12"/>
    </row>
    <row r="11" spans="1:12" ht="18" customHeight="1" x14ac:dyDescent="0.2">
      <c r="A11" s="198" t="s">
        <v>222</v>
      </c>
      <c r="B11" s="12"/>
      <c r="C11" s="40"/>
      <c r="D11" s="12"/>
      <c r="G11" s="6"/>
    </row>
    <row r="12" spans="1:12" s="15" customFormat="1" ht="18" customHeight="1" x14ac:dyDescent="0.2">
      <c r="A12" s="51"/>
      <c r="B12" s="29" t="s">
        <v>15</v>
      </c>
      <c r="C12" s="167" t="s">
        <v>173</v>
      </c>
      <c r="D12" s="168"/>
      <c r="E12" s="167" t="s">
        <v>168</v>
      </c>
      <c r="F12" s="82" t="s">
        <v>109</v>
      </c>
      <c r="G12" s="82" t="s">
        <v>110</v>
      </c>
      <c r="H12" s="84"/>
      <c r="I12" s="197" t="s">
        <v>213</v>
      </c>
      <c r="J12" s="29" t="s">
        <v>70</v>
      </c>
    </row>
    <row r="13" spans="1:12" ht="18" customHeight="1" x14ac:dyDescent="0.2">
      <c r="A13" s="47" t="s">
        <v>16</v>
      </c>
      <c r="B13" s="97">
        <v>1</v>
      </c>
      <c r="C13" s="169" t="s">
        <v>180</v>
      </c>
      <c r="D13" s="170"/>
      <c r="E13" s="171">
        <v>192117</v>
      </c>
      <c r="F13" s="98">
        <v>230579</v>
      </c>
      <c r="G13" s="195" t="s">
        <v>112</v>
      </c>
      <c r="H13" s="62"/>
      <c r="I13" s="89">
        <v>3</v>
      </c>
      <c r="J13" s="201">
        <f>27.31*I13</f>
        <v>81.929999999999993</v>
      </c>
    </row>
    <row r="14" spans="1:12" ht="18" customHeight="1" x14ac:dyDescent="0.2">
      <c r="A14" s="47" t="s">
        <v>16</v>
      </c>
      <c r="B14" s="32">
        <v>3</v>
      </c>
      <c r="C14" s="169" t="s">
        <v>180</v>
      </c>
      <c r="D14" s="170"/>
      <c r="E14" s="172"/>
      <c r="F14" s="98"/>
      <c r="G14" s="195"/>
      <c r="H14" s="62"/>
      <c r="I14" s="89">
        <v>4</v>
      </c>
      <c r="J14" s="201">
        <f>27.31*I14</f>
        <v>109.24</v>
      </c>
    </row>
    <row r="15" spans="1:12" ht="18" customHeight="1" x14ac:dyDescent="0.2">
      <c r="A15" s="92"/>
      <c r="B15" s="35"/>
      <c r="C15" s="83"/>
      <c r="D15" s="83"/>
      <c r="E15" s="86"/>
      <c r="F15" s="86"/>
      <c r="G15" s="14"/>
      <c r="H15" s="83"/>
      <c r="I15" s="83"/>
      <c r="J15" s="86"/>
      <c r="K15" s="188"/>
      <c r="L15" s="188"/>
    </row>
    <row r="16" spans="1:12" ht="18" customHeight="1" x14ac:dyDescent="0.2">
      <c r="A16" s="189" t="s">
        <v>198</v>
      </c>
      <c r="B16" s="35"/>
      <c r="C16" s="83"/>
      <c r="D16" s="83"/>
      <c r="E16" s="86"/>
      <c r="F16" s="86"/>
      <c r="G16" s="14"/>
      <c r="H16" s="83"/>
      <c r="I16" s="83"/>
      <c r="J16" s="86"/>
      <c r="K16" s="188"/>
      <c r="L16" s="188"/>
    </row>
    <row r="17" spans="1:17" s="15" customFormat="1" ht="18" customHeight="1" x14ac:dyDescent="0.2">
      <c r="A17" s="51"/>
      <c r="B17" s="29" t="s">
        <v>15</v>
      </c>
      <c r="C17" s="175" t="s">
        <v>186</v>
      </c>
      <c r="D17" s="199" t="s">
        <v>184</v>
      </c>
      <c r="E17" s="168"/>
      <c r="F17" s="29" t="s">
        <v>49</v>
      </c>
      <c r="G17" s="29" t="s">
        <v>46</v>
      </c>
      <c r="H17" s="53" t="s">
        <v>24</v>
      </c>
      <c r="I17" s="29" t="s">
        <v>80</v>
      </c>
      <c r="J17" s="85" t="s">
        <v>79</v>
      </c>
      <c r="K17" s="84"/>
      <c r="L17" s="29" t="s">
        <v>72</v>
      </c>
      <c r="M17" s="51" t="s">
        <v>61</v>
      </c>
      <c r="N17" s="54" t="s">
        <v>28</v>
      </c>
      <c r="O17" s="55" t="s">
        <v>31</v>
      </c>
      <c r="P17" s="55" t="s">
        <v>35</v>
      </c>
      <c r="Q17" s="54" t="s">
        <v>32</v>
      </c>
    </row>
    <row r="18" spans="1:17" ht="18" customHeight="1" x14ac:dyDescent="0.2">
      <c r="A18" s="47" t="s">
        <v>16</v>
      </c>
      <c r="B18" s="32">
        <v>1</v>
      </c>
      <c r="C18" s="172">
        <v>44562</v>
      </c>
      <c r="D18" s="200" t="s">
        <v>179</v>
      </c>
      <c r="E18" s="200"/>
      <c r="F18" s="69" t="s">
        <v>50</v>
      </c>
      <c r="G18" s="68">
        <v>44651</v>
      </c>
      <c r="H18" s="69" t="s">
        <v>39</v>
      </c>
      <c r="I18" s="80">
        <v>230579</v>
      </c>
      <c r="J18" s="87" t="s">
        <v>71</v>
      </c>
      <c r="K18" s="196"/>
      <c r="L18" s="68">
        <v>44668</v>
      </c>
      <c r="M18" s="68">
        <v>44672</v>
      </c>
      <c r="N18" s="134">
        <v>27.31</v>
      </c>
      <c r="O18" s="201">
        <f>N18</f>
        <v>27.31</v>
      </c>
      <c r="P18" s="65">
        <v>235</v>
      </c>
      <c r="Q18" s="63" t="s">
        <v>226</v>
      </c>
    </row>
    <row r="19" spans="1:17" ht="18" customHeight="1" x14ac:dyDescent="0.2">
      <c r="A19" s="47" t="s">
        <v>16</v>
      </c>
      <c r="B19" s="32">
        <v>2</v>
      </c>
      <c r="C19" s="172">
        <v>44652</v>
      </c>
      <c r="D19" s="200" t="s">
        <v>179</v>
      </c>
      <c r="E19" s="200"/>
      <c r="F19" s="69">
        <v>80260518</v>
      </c>
      <c r="G19" s="68">
        <v>44653</v>
      </c>
      <c r="H19" s="69" t="s">
        <v>38</v>
      </c>
      <c r="I19" s="80">
        <v>230579</v>
      </c>
      <c r="J19" s="87" t="s">
        <v>71</v>
      </c>
      <c r="K19" s="196"/>
      <c r="L19" s="68">
        <v>44668</v>
      </c>
      <c r="M19" s="68">
        <v>44702</v>
      </c>
      <c r="N19" s="134">
        <v>27.31</v>
      </c>
      <c r="O19" s="201">
        <f t="shared" ref="O19:O20" si="0">N19</f>
        <v>27.31</v>
      </c>
      <c r="P19" s="65">
        <v>235</v>
      </c>
      <c r="Q19" s="63" t="s">
        <v>226</v>
      </c>
    </row>
    <row r="20" spans="1:17" ht="18" customHeight="1" x14ac:dyDescent="0.2">
      <c r="A20" s="47" t="s">
        <v>16</v>
      </c>
      <c r="B20" s="32">
        <v>3</v>
      </c>
      <c r="C20" s="172">
        <v>44652</v>
      </c>
      <c r="D20" s="200" t="s">
        <v>179</v>
      </c>
      <c r="E20" s="200"/>
      <c r="F20" s="69" t="s">
        <v>51</v>
      </c>
      <c r="G20" s="68">
        <v>44653</v>
      </c>
      <c r="H20" s="69" t="s">
        <v>40</v>
      </c>
      <c r="I20" s="80">
        <v>230579</v>
      </c>
      <c r="J20" s="87" t="s">
        <v>71</v>
      </c>
      <c r="K20" s="196"/>
      <c r="L20" s="68">
        <v>44668</v>
      </c>
      <c r="M20" s="68">
        <v>44702</v>
      </c>
      <c r="N20" s="134">
        <v>27.31</v>
      </c>
      <c r="O20" s="201">
        <f t="shared" si="0"/>
        <v>27.31</v>
      </c>
      <c r="P20" s="65">
        <v>235</v>
      </c>
      <c r="Q20" s="63" t="s">
        <v>226</v>
      </c>
    </row>
    <row r="21" spans="1:17" ht="18" customHeight="1" x14ac:dyDescent="0.2">
      <c r="A21" s="92"/>
      <c r="B21" s="35"/>
      <c r="C21" s="83"/>
      <c r="D21" s="83"/>
      <c r="E21" s="86"/>
      <c r="F21" s="86"/>
      <c r="G21" s="14"/>
      <c r="H21" s="83"/>
      <c r="I21" s="83"/>
      <c r="J21" s="86"/>
      <c r="K21" s="188"/>
      <c r="L21" s="188"/>
    </row>
    <row r="22" spans="1:17" ht="18" customHeight="1" x14ac:dyDescent="0.2">
      <c r="A22" s="58"/>
      <c r="B22" s="35"/>
      <c r="C22" s="37"/>
      <c r="D22" s="37"/>
      <c r="E22" s="6"/>
      <c r="F22" s="59"/>
      <c r="G22" s="21"/>
      <c r="I22" s="21"/>
    </row>
    <row r="23" spans="1:17" ht="18" customHeight="1" x14ac:dyDescent="0.2">
      <c r="A23" s="228" t="s">
        <v>227</v>
      </c>
      <c r="B23" s="229"/>
      <c r="C23" s="229"/>
      <c r="D23" s="229"/>
      <c r="E23" s="229"/>
      <c r="F23" s="229"/>
      <c r="G23" s="229"/>
      <c r="H23" s="229"/>
      <c r="I23" s="229"/>
      <c r="J23" s="229"/>
      <c r="K23" s="229"/>
      <c r="L23" s="230"/>
    </row>
    <row r="24" spans="1:17" ht="18" customHeight="1" x14ac:dyDescent="0.2">
      <c r="A24" s="231"/>
      <c r="B24" s="232"/>
      <c r="C24" s="232"/>
      <c r="D24" s="232"/>
      <c r="E24" s="232"/>
      <c r="F24" s="232"/>
      <c r="G24" s="232"/>
      <c r="H24" s="232"/>
      <c r="I24" s="232"/>
      <c r="J24" s="232"/>
      <c r="K24" s="232"/>
      <c r="L24" s="233"/>
    </row>
    <row r="25" spans="1:17" ht="18" customHeight="1" x14ac:dyDescent="0.2">
      <c r="A25" s="231"/>
      <c r="B25" s="232"/>
      <c r="C25" s="232"/>
      <c r="D25" s="232"/>
      <c r="E25" s="232"/>
      <c r="F25" s="232"/>
      <c r="G25" s="232"/>
      <c r="H25" s="232"/>
      <c r="I25" s="232"/>
      <c r="J25" s="232"/>
      <c r="K25" s="232"/>
      <c r="L25" s="233"/>
    </row>
    <row r="26" spans="1:17" ht="18" customHeight="1" x14ac:dyDescent="0.2">
      <c r="A26" s="231"/>
      <c r="B26" s="232"/>
      <c r="C26" s="232"/>
      <c r="D26" s="232"/>
      <c r="E26" s="232"/>
      <c r="F26" s="232"/>
      <c r="G26" s="232"/>
      <c r="H26" s="232"/>
      <c r="I26" s="232"/>
      <c r="J26" s="232"/>
      <c r="K26" s="232"/>
      <c r="L26" s="233"/>
    </row>
    <row r="27" spans="1:17" ht="18" customHeight="1" x14ac:dyDescent="0.2">
      <c r="A27" s="231"/>
      <c r="B27" s="232"/>
      <c r="C27" s="232"/>
      <c r="D27" s="232"/>
      <c r="E27" s="232"/>
      <c r="F27" s="232"/>
      <c r="G27" s="232"/>
      <c r="H27" s="232"/>
      <c r="I27" s="232"/>
      <c r="J27" s="232"/>
      <c r="K27" s="232"/>
      <c r="L27" s="233"/>
    </row>
    <row r="28" spans="1:17" ht="18" customHeight="1" x14ac:dyDescent="0.2">
      <c r="A28" s="231"/>
      <c r="B28" s="232"/>
      <c r="C28" s="232"/>
      <c r="D28" s="232"/>
      <c r="E28" s="232"/>
      <c r="F28" s="232"/>
      <c r="G28" s="232"/>
      <c r="H28" s="232"/>
      <c r="I28" s="232"/>
      <c r="J28" s="232"/>
      <c r="K28" s="232"/>
      <c r="L28" s="233"/>
    </row>
    <row r="29" spans="1:17" ht="18" customHeight="1" x14ac:dyDescent="0.2">
      <c r="A29" s="231"/>
      <c r="B29" s="232"/>
      <c r="C29" s="232"/>
      <c r="D29" s="232"/>
      <c r="E29" s="232"/>
      <c r="F29" s="232"/>
      <c r="G29" s="232"/>
      <c r="H29" s="232"/>
      <c r="I29" s="232"/>
      <c r="J29" s="232"/>
      <c r="K29" s="232"/>
      <c r="L29" s="233"/>
    </row>
    <row r="30" spans="1:17" ht="18" customHeight="1" x14ac:dyDescent="0.2">
      <c r="A30" s="234"/>
      <c r="B30" s="235"/>
      <c r="C30" s="235"/>
      <c r="D30" s="235"/>
      <c r="E30" s="235"/>
      <c r="F30" s="235"/>
      <c r="G30" s="235"/>
      <c r="H30" s="235"/>
      <c r="I30" s="235"/>
      <c r="J30" s="235"/>
      <c r="K30" s="235"/>
      <c r="L30" s="236"/>
    </row>
    <row r="31" spans="1:17" ht="18" customHeight="1" x14ac:dyDescent="0.2">
      <c r="A31" s="37"/>
      <c r="B31" s="31"/>
      <c r="C31" s="31"/>
      <c r="D31" s="16"/>
      <c r="E31" s="16"/>
      <c r="F31" s="16"/>
      <c r="G31" s="16"/>
      <c r="H31" s="16"/>
      <c r="I31" s="16"/>
      <c r="J31" s="16"/>
      <c r="K31" s="16"/>
      <c r="L31" s="16"/>
    </row>
  </sheetData>
  <mergeCells count="4">
    <mergeCell ref="J1:L1"/>
    <mergeCell ref="A6:B6"/>
    <mergeCell ref="D8:E8"/>
    <mergeCell ref="A23:L30"/>
  </mergeCells>
  <phoneticPr fontId="20" type="noConversion"/>
  <pageMargins left="0.25" right="0.25" top="0.34" bottom="0.37" header="0.3" footer="0.3"/>
  <pageSetup paperSize="9" scale="50"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T114"/>
  <sheetViews>
    <sheetView showGridLines="0" zoomScale="80" zoomScaleNormal="80" workbookViewId="0">
      <selection activeCell="I19" sqref="I19"/>
    </sheetView>
  </sheetViews>
  <sheetFormatPr defaultColWidth="8.875" defaultRowHeight="16.5" x14ac:dyDescent="0.2"/>
  <cols>
    <col min="1" max="6" width="13.625" style="2" customWidth="1"/>
    <col min="7" max="7" width="16.375" style="2" customWidth="1"/>
    <col min="8" max="8" width="15.875" style="2" bestFit="1" customWidth="1"/>
    <col min="9" max="11" width="13.625" style="2" customWidth="1"/>
    <col min="12" max="12" width="5.875" style="2" customWidth="1"/>
    <col min="13" max="20" width="12.625" style="2" customWidth="1"/>
    <col min="21" max="16384" width="8.875" style="2"/>
  </cols>
  <sheetData>
    <row r="1" spans="1:20" s="1" customFormat="1" ht="24.95" customHeight="1" x14ac:dyDescent="0.2">
      <c r="A1" s="207" t="str">
        <f>I2</f>
        <v>下游滞箱费结算单/内容页/常规</v>
      </c>
      <c r="B1" s="207"/>
      <c r="C1" s="207"/>
      <c r="D1" s="207"/>
      <c r="H1" s="7" t="s">
        <v>0</v>
      </c>
      <c r="I1" s="204" t="s">
        <v>121</v>
      </c>
      <c r="J1" s="205"/>
      <c r="K1" s="206"/>
    </row>
    <row r="2" spans="1:20" s="1" customFormat="1" ht="24.95" customHeight="1" x14ac:dyDescent="0.2">
      <c r="A2" s="207"/>
      <c r="B2" s="207"/>
      <c r="C2" s="207"/>
      <c r="D2" s="207"/>
      <c r="H2" s="7" t="s">
        <v>1</v>
      </c>
      <c r="I2" s="8" t="s">
        <v>62</v>
      </c>
      <c r="J2" s="9"/>
      <c r="K2" s="10"/>
    </row>
    <row r="3" spans="1:20" ht="18" customHeight="1" x14ac:dyDescent="0.2"/>
    <row r="4" spans="1:20" ht="18" customHeight="1" x14ac:dyDescent="0.2">
      <c r="A4" s="3"/>
      <c r="B4" s="3"/>
      <c r="C4" s="3"/>
      <c r="D4" s="3"/>
      <c r="E4" s="3"/>
      <c r="F4" s="11" t="s">
        <v>124</v>
      </c>
      <c r="G4" s="11" t="s">
        <v>137</v>
      </c>
      <c r="H4" s="11" t="s">
        <v>136</v>
      </c>
      <c r="I4" s="11" t="s">
        <v>134</v>
      </c>
      <c r="J4" s="11" t="s">
        <v>125</v>
      </c>
      <c r="K4" s="11" t="s">
        <v>2</v>
      </c>
      <c r="M4"/>
      <c r="N4"/>
      <c r="O4"/>
      <c r="P4"/>
      <c r="Q4"/>
      <c r="R4"/>
      <c r="S4"/>
      <c r="T4"/>
    </row>
    <row r="5" spans="1:20" ht="18" customHeight="1" x14ac:dyDescent="0.2">
      <c r="M5"/>
      <c r="N5"/>
      <c r="O5"/>
      <c r="P5"/>
      <c r="Q5"/>
      <c r="R5"/>
      <c r="S5"/>
      <c r="T5"/>
    </row>
    <row r="6" spans="1:20" ht="18" customHeight="1" x14ac:dyDescent="0.2">
      <c r="A6" s="5" t="s">
        <v>3</v>
      </c>
      <c r="B6" s="4" t="s">
        <v>22</v>
      </c>
      <c r="C6" s="46" t="s">
        <v>48</v>
      </c>
      <c r="D6" s="46" t="s">
        <v>66</v>
      </c>
      <c r="M6"/>
      <c r="N6"/>
      <c r="O6"/>
      <c r="P6"/>
      <c r="Q6"/>
      <c r="R6"/>
      <c r="S6"/>
      <c r="T6"/>
    </row>
    <row r="7" spans="1:20" ht="18" customHeight="1" x14ac:dyDescent="0.2">
      <c r="A7" s="12" t="s">
        <v>20</v>
      </c>
      <c r="G7" s="12" t="s">
        <v>41</v>
      </c>
      <c r="M7"/>
      <c r="N7"/>
      <c r="O7"/>
      <c r="P7"/>
      <c r="Q7"/>
      <c r="R7"/>
      <c r="S7"/>
      <c r="T7"/>
    </row>
    <row r="8" spans="1:20" ht="18" customHeight="1" x14ac:dyDescent="0.2">
      <c r="A8" s="15" t="s">
        <v>107</v>
      </c>
      <c r="C8" s="101" t="s">
        <v>19</v>
      </c>
      <c r="D8" s="102"/>
      <c r="E8" s="103"/>
      <c r="G8" s="15" t="s">
        <v>42</v>
      </c>
      <c r="I8" s="101" t="s">
        <v>43</v>
      </c>
      <c r="J8" s="102"/>
      <c r="K8" s="103"/>
      <c r="M8"/>
      <c r="N8"/>
      <c r="O8"/>
      <c r="P8"/>
      <c r="Q8"/>
      <c r="R8"/>
      <c r="S8"/>
      <c r="T8"/>
    </row>
    <row r="9" spans="1:20" ht="18" customHeight="1" x14ac:dyDescent="0.2">
      <c r="A9" s="15" t="s">
        <v>17</v>
      </c>
      <c r="C9" s="101" t="s">
        <v>4</v>
      </c>
      <c r="D9" s="102"/>
      <c r="E9" s="103"/>
      <c r="G9" s="15" t="s">
        <v>101</v>
      </c>
      <c r="I9" s="17" t="s">
        <v>102</v>
      </c>
      <c r="M9"/>
      <c r="N9"/>
      <c r="O9"/>
      <c r="P9"/>
      <c r="Q9"/>
      <c r="R9"/>
      <c r="S9"/>
      <c r="T9"/>
    </row>
    <row r="10" spans="1:20" ht="18" customHeight="1" x14ac:dyDescent="0.2">
      <c r="C10" s="17" t="s">
        <v>5</v>
      </c>
      <c r="F10"/>
      <c r="G10" s="15"/>
      <c r="I10" s="17" t="s">
        <v>5</v>
      </c>
      <c r="M10"/>
      <c r="N10"/>
      <c r="O10"/>
      <c r="P10"/>
      <c r="Q10"/>
      <c r="R10"/>
      <c r="S10"/>
      <c r="T10"/>
    </row>
    <row r="11" spans="1:20" ht="18" customHeight="1" x14ac:dyDescent="0.2">
      <c r="C11" s="17" t="s">
        <v>18</v>
      </c>
      <c r="F11"/>
      <c r="I11" s="17" t="s">
        <v>104</v>
      </c>
      <c r="M11"/>
      <c r="N11"/>
      <c r="O11"/>
      <c r="P11"/>
      <c r="Q11"/>
      <c r="R11"/>
      <c r="S11"/>
      <c r="T11"/>
    </row>
    <row r="12" spans="1:20" ht="18" customHeight="1" x14ac:dyDescent="0.2">
      <c r="F12"/>
      <c r="I12" s="17"/>
      <c r="M12"/>
      <c r="N12"/>
      <c r="O12"/>
      <c r="P12"/>
      <c r="Q12"/>
      <c r="R12"/>
      <c r="S12"/>
      <c r="T12"/>
    </row>
    <row r="13" spans="1:20" ht="18" customHeight="1" x14ac:dyDescent="0.2">
      <c r="A13" s="12" t="s">
        <v>6</v>
      </c>
      <c r="F13"/>
      <c r="G13" s="12" t="s">
        <v>100</v>
      </c>
      <c r="M13"/>
      <c r="N13"/>
      <c r="O13"/>
      <c r="P13"/>
      <c r="Q13"/>
      <c r="R13"/>
      <c r="S13"/>
      <c r="T13"/>
    </row>
    <row r="14" spans="1:20" ht="18" customHeight="1" x14ac:dyDescent="0.2">
      <c r="A14" s="15" t="s">
        <v>7</v>
      </c>
      <c r="C14" s="18" t="s">
        <v>135</v>
      </c>
      <c r="D14" s="19"/>
      <c r="E14" s="20"/>
      <c r="F14"/>
      <c r="G14" s="15" t="s">
        <v>119</v>
      </c>
      <c r="H14"/>
      <c r="I14" s="122">
        <v>500</v>
      </c>
      <c r="J14" s="123"/>
      <c r="K14" s="124"/>
    </row>
    <row r="15" spans="1:20" ht="18" customHeight="1" x14ac:dyDescent="0.2">
      <c r="A15" s="15" t="s">
        <v>8</v>
      </c>
      <c r="C15" s="44">
        <v>2873</v>
      </c>
      <c r="D15" s="19"/>
      <c r="E15" s="20"/>
      <c r="F15"/>
      <c r="G15" s="15" t="s">
        <v>148</v>
      </c>
      <c r="H15"/>
      <c r="I15" s="217"/>
      <c r="J15" s="218"/>
      <c r="K15" s="219"/>
    </row>
    <row r="16" spans="1:20" ht="18" customHeight="1" x14ac:dyDescent="0.2">
      <c r="A16" s="15" t="s">
        <v>21</v>
      </c>
      <c r="C16" s="18" t="s">
        <v>88</v>
      </c>
      <c r="D16" s="19"/>
      <c r="E16" s="20"/>
      <c r="F16"/>
      <c r="I16" s="220"/>
      <c r="J16" s="221"/>
      <c r="K16" s="222"/>
    </row>
    <row r="17" spans="1:11" ht="18" customHeight="1" x14ac:dyDescent="0.2">
      <c r="A17" s="15" t="s">
        <v>44</v>
      </c>
      <c r="C17" s="104">
        <v>44717</v>
      </c>
      <c r="D17" s="105"/>
      <c r="E17" s="106"/>
      <c r="F17"/>
      <c r="G17" s="15"/>
      <c r="H17"/>
      <c r="I17" s="220"/>
      <c r="J17" s="221"/>
      <c r="K17" s="222"/>
    </row>
    <row r="18" spans="1:11" ht="18" customHeight="1" x14ac:dyDescent="0.2">
      <c r="A18" s="45" t="s">
        <v>36</v>
      </c>
      <c r="C18" s="104">
        <v>44682</v>
      </c>
      <c r="D18" s="107"/>
      <c r="E18" s="108"/>
      <c r="F18"/>
      <c r="I18" s="223"/>
      <c r="J18" s="224"/>
      <c r="K18" s="225"/>
    </row>
    <row r="19" spans="1:11" ht="18" customHeight="1" x14ac:dyDescent="0.2">
      <c r="A19" s="45" t="s">
        <v>37</v>
      </c>
      <c r="C19" s="104">
        <v>44712</v>
      </c>
      <c r="D19" s="107"/>
      <c r="E19" s="108"/>
      <c r="F19"/>
      <c r="G19" s="15" t="s">
        <v>123</v>
      </c>
      <c r="H19"/>
      <c r="I19" s="28">
        <f>'滞箱费项目(下游)'!D8+物流附加服务费!D8+滞箱费抵扣!D8-I14</f>
        <v>3364.0349999999994</v>
      </c>
      <c r="J19" s="26"/>
      <c r="K19" s="27"/>
    </row>
    <row r="20" spans="1:11" ht="18" customHeight="1" x14ac:dyDescent="0.2">
      <c r="A20" s="45" t="s">
        <v>120</v>
      </c>
      <c r="C20" s="44" t="s">
        <v>106</v>
      </c>
      <c r="D20" s="19"/>
      <c r="E20" s="20"/>
      <c r="F20"/>
    </row>
    <row r="21" spans="1:11" ht="18" customHeight="1" x14ac:dyDescent="0.2">
      <c r="F21"/>
      <c r="G21" s="12" t="s">
        <v>9</v>
      </c>
    </row>
    <row r="22" spans="1:11" ht="18" customHeight="1" x14ac:dyDescent="0.2">
      <c r="A22" s="12" t="s">
        <v>114</v>
      </c>
      <c r="F22"/>
      <c r="G22" s="21" t="s">
        <v>10</v>
      </c>
      <c r="I22" s="23" t="s">
        <v>105</v>
      </c>
      <c r="J22" s="24"/>
      <c r="K22" s="25"/>
    </row>
    <row r="23" spans="1:11" ht="18" customHeight="1" x14ac:dyDescent="0.2">
      <c r="A23" s="15" t="s">
        <v>115</v>
      </c>
      <c r="B23" s="118"/>
      <c r="C23" s="119"/>
      <c r="D23" s="120"/>
      <c r="E23" s="121"/>
      <c r="F23"/>
      <c r="G23" s="21" t="s">
        <v>11</v>
      </c>
      <c r="I23" s="23" t="s">
        <v>12</v>
      </c>
      <c r="J23" s="24"/>
      <c r="K23" s="25"/>
    </row>
    <row r="24" spans="1:11" ht="18" customHeight="1" x14ac:dyDescent="0.2">
      <c r="A24" s="15" t="s">
        <v>116</v>
      </c>
      <c r="C24" s="125"/>
      <c r="D24" s="19"/>
      <c r="E24" s="20"/>
      <c r="F24"/>
      <c r="G24" s="21" t="s">
        <v>13</v>
      </c>
      <c r="I24" s="23" t="s">
        <v>106</v>
      </c>
      <c r="J24" s="24"/>
      <c r="K24" s="25"/>
    </row>
    <row r="25" spans="1:11" ht="18" customHeight="1" x14ac:dyDescent="0.2">
      <c r="A25" s="15" t="s">
        <v>122</v>
      </c>
      <c r="C25" s="125"/>
      <c r="D25" s="19"/>
      <c r="E25" s="20"/>
      <c r="F25"/>
      <c r="G25" s="21" t="s">
        <v>14</v>
      </c>
      <c r="I25" s="23" t="s">
        <v>12</v>
      </c>
      <c r="J25" s="24"/>
      <c r="K25" s="25"/>
    </row>
    <row r="26" spans="1:11" ht="18" customHeight="1" x14ac:dyDescent="0.2">
      <c r="A26" s="15" t="s">
        <v>117</v>
      </c>
      <c r="E26" s="11" t="s">
        <v>118</v>
      </c>
      <c r="F26"/>
    </row>
    <row r="27" spans="1:11" ht="18" customHeight="1" x14ac:dyDescent="0.2">
      <c r="F27"/>
    </row>
    <row r="28" spans="1:11" ht="18" customHeight="1" x14ac:dyDescent="0.2">
      <c r="A28" s="15" t="s">
        <v>103</v>
      </c>
      <c r="C28" s="109"/>
      <c r="D28" s="110"/>
      <c r="E28" s="110"/>
      <c r="F28" s="111"/>
      <c r="G28" s="110"/>
      <c r="H28" s="110"/>
      <c r="I28" s="110"/>
      <c r="J28" s="110"/>
      <c r="K28" s="112"/>
    </row>
    <row r="29" spans="1:11" ht="18" customHeight="1" x14ac:dyDescent="0.2">
      <c r="C29" s="113"/>
      <c r="D29" s="3"/>
      <c r="E29" s="3"/>
      <c r="F29" s="114"/>
      <c r="G29" s="3"/>
      <c r="H29" s="3"/>
      <c r="I29" s="3"/>
      <c r="J29" s="3"/>
      <c r="K29" s="115"/>
    </row>
    <row r="30" spans="1:11" ht="18" customHeight="1" x14ac:dyDescent="0.2">
      <c r="F30"/>
    </row>
    <row r="31" spans="1:11" ht="21.4" customHeight="1" x14ac:dyDescent="0.2">
      <c r="A31" s="208" t="s">
        <v>153</v>
      </c>
      <c r="B31" s="209"/>
      <c r="C31" s="209"/>
      <c r="D31" s="209"/>
      <c r="E31" s="209"/>
      <c r="F31" s="209"/>
      <c r="G31" s="209"/>
      <c r="H31" s="209"/>
      <c r="I31" s="209"/>
      <c r="J31" s="209"/>
      <c r="K31" s="210"/>
    </row>
    <row r="32" spans="1:11" ht="21.4" customHeight="1" x14ac:dyDescent="0.2">
      <c r="A32" s="211"/>
      <c r="B32" s="212"/>
      <c r="C32" s="212"/>
      <c r="D32" s="212"/>
      <c r="E32" s="212"/>
      <c r="F32" s="212"/>
      <c r="G32" s="212"/>
      <c r="H32" s="212"/>
      <c r="I32" s="212"/>
      <c r="J32" s="212"/>
      <c r="K32" s="213"/>
    </row>
    <row r="33" spans="1:11" ht="21.4" customHeight="1" x14ac:dyDescent="0.2">
      <c r="A33" s="211"/>
      <c r="B33" s="212"/>
      <c r="C33" s="212"/>
      <c r="D33" s="212"/>
      <c r="E33" s="212"/>
      <c r="F33" s="212"/>
      <c r="G33" s="212"/>
      <c r="H33" s="212"/>
      <c r="I33" s="212"/>
      <c r="J33" s="212"/>
      <c r="K33" s="213"/>
    </row>
    <row r="34" spans="1:11" ht="21.4" customHeight="1" x14ac:dyDescent="0.2">
      <c r="A34" s="211"/>
      <c r="B34" s="212"/>
      <c r="C34" s="212"/>
      <c r="D34" s="212"/>
      <c r="E34" s="212"/>
      <c r="F34" s="212"/>
      <c r="G34" s="212"/>
      <c r="H34" s="212"/>
      <c r="I34" s="212"/>
      <c r="J34" s="212"/>
      <c r="K34" s="213"/>
    </row>
    <row r="35" spans="1:11" ht="21.4" customHeight="1" x14ac:dyDescent="0.2">
      <c r="A35" s="211"/>
      <c r="B35" s="212"/>
      <c r="C35" s="212"/>
      <c r="D35" s="212"/>
      <c r="E35" s="212"/>
      <c r="F35" s="212"/>
      <c r="G35" s="212"/>
      <c r="H35" s="212"/>
      <c r="I35" s="212"/>
      <c r="J35" s="212"/>
      <c r="K35" s="213"/>
    </row>
    <row r="36" spans="1:11" ht="21.4" customHeight="1" x14ac:dyDescent="0.2">
      <c r="A36" s="211"/>
      <c r="B36" s="212"/>
      <c r="C36" s="212"/>
      <c r="D36" s="212"/>
      <c r="E36" s="212"/>
      <c r="F36" s="212"/>
      <c r="G36" s="212"/>
      <c r="H36" s="212"/>
      <c r="I36" s="212"/>
      <c r="J36" s="212"/>
      <c r="K36" s="213"/>
    </row>
    <row r="37" spans="1:11" ht="21.4" customHeight="1" x14ac:dyDescent="0.2">
      <c r="A37" s="211"/>
      <c r="B37" s="212"/>
      <c r="C37" s="212"/>
      <c r="D37" s="212"/>
      <c r="E37" s="212"/>
      <c r="F37" s="212"/>
      <c r="G37" s="212"/>
      <c r="H37" s="212"/>
      <c r="I37" s="212"/>
      <c r="J37" s="212"/>
      <c r="K37" s="213"/>
    </row>
    <row r="38" spans="1:11" ht="21.4" customHeight="1" x14ac:dyDescent="0.2">
      <c r="A38" s="211"/>
      <c r="B38" s="212"/>
      <c r="C38" s="212"/>
      <c r="D38" s="212"/>
      <c r="E38" s="212"/>
      <c r="F38" s="212"/>
      <c r="G38" s="212"/>
      <c r="H38" s="212"/>
      <c r="I38" s="212"/>
      <c r="J38" s="212"/>
      <c r="K38" s="213"/>
    </row>
    <row r="39" spans="1:11" ht="21.4" customHeight="1" x14ac:dyDescent="0.2">
      <c r="A39" s="211"/>
      <c r="B39" s="212"/>
      <c r="C39" s="212"/>
      <c r="D39" s="212"/>
      <c r="E39" s="212"/>
      <c r="F39" s="212"/>
      <c r="G39" s="212"/>
      <c r="H39" s="212"/>
      <c r="I39" s="212"/>
      <c r="J39" s="212"/>
      <c r="K39" s="213"/>
    </row>
    <row r="40" spans="1:11" ht="21.4" customHeight="1" x14ac:dyDescent="0.2">
      <c r="A40" s="211"/>
      <c r="B40" s="212"/>
      <c r="C40" s="212"/>
      <c r="D40" s="212"/>
      <c r="E40" s="212"/>
      <c r="F40" s="212"/>
      <c r="G40" s="212"/>
      <c r="H40" s="212"/>
      <c r="I40" s="212"/>
      <c r="J40" s="212"/>
      <c r="K40" s="213"/>
    </row>
    <row r="41" spans="1:11" ht="21.4" customHeight="1" x14ac:dyDescent="0.2">
      <c r="A41" s="211"/>
      <c r="B41" s="212"/>
      <c r="C41" s="212"/>
      <c r="D41" s="212"/>
      <c r="E41" s="212"/>
      <c r="F41" s="212"/>
      <c r="G41" s="212"/>
      <c r="H41" s="212"/>
      <c r="I41" s="212"/>
      <c r="J41" s="212"/>
      <c r="K41" s="213"/>
    </row>
    <row r="42" spans="1:11" ht="21.4" customHeight="1" x14ac:dyDescent="0.2">
      <c r="A42" s="211"/>
      <c r="B42" s="212"/>
      <c r="C42" s="212"/>
      <c r="D42" s="212"/>
      <c r="E42" s="212"/>
      <c r="F42" s="212"/>
      <c r="G42" s="212"/>
      <c r="H42" s="212"/>
      <c r="I42" s="212"/>
      <c r="J42" s="212"/>
      <c r="K42" s="213"/>
    </row>
    <row r="43" spans="1:11" ht="21.4" customHeight="1" x14ac:dyDescent="0.2">
      <c r="A43" s="211"/>
      <c r="B43" s="212"/>
      <c r="C43" s="212"/>
      <c r="D43" s="212"/>
      <c r="E43" s="212"/>
      <c r="F43" s="212"/>
      <c r="G43" s="212"/>
      <c r="H43" s="212"/>
      <c r="I43" s="212"/>
      <c r="J43" s="212"/>
      <c r="K43" s="213"/>
    </row>
    <row r="44" spans="1:11" ht="21.4" customHeight="1" x14ac:dyDescent="0.2">
      <c r="A44" s="211"/>
      <c r="B44" s="212"/>
      <c r="C44" s="212"/>
      <c r="D44" s="212"/>
      <c r="E44" s="212"/>
      <c r="F44" s="212"/>
      <c r="G44" s="212"/>
      <c r="H44" s="212"/>
      <c r="I44" s="212"/>
      <c r="J44" s="212"/>
      <c r="K44" s="213"/>
    </row>
    <row r="45" spans="1:11" ht="21.4" customHeight="1" x14ac:dyDescent="0.2">
      <c r="A45" s="211"/>
      <c r="B45" s="212"/>
      <c r="C45" s="212"/>
      <c r="D45" s="212"/>
      <c r="E45" s="212"/>
      <c r="F45" s="212"/>
      <c r="G45" s="212"/>
      <c r="H45" s="212"/>
      <c r="I45" s="212"/>
      <c r="J45" s="212"/>
      <c r="K45" s="213"/>
    </row>
    <row r="46" spans="1:11" ht="21.4" customHeight="1" x14ac:dyDescent="0.2">
      <c r="A46" s="211"/>
      <c r="B46" s="212"/>
      <c r="C46" s="212"/>
      <c r="D46" s="212"/>
      <c r="E46" s="212"/>
      <c r="F46" s="212"/>
      <c r="G46" s="212"/>
      <c r="H46" s="212"/>
      <c r="I46" s="212"/>
      <c r="J46" s="212"/>
      <c r="K46" s="213"/>
    </row>
    <row r="47" spans="1:11" ht="21.4" customHeight="1" x14ac:dyDescent="0.2">
      <c r="A47" s="211"/>
      <c r="B47" s="212"/>
      <c r="C47" s="212"/>
      <c r="D47" s="212"/>
      <c r="E47" s="212"/>
      <c r="F47" s="212"/>
      <c r="G47" s="212"/>
      <c r="H47" s="212"/>
      <c r="I47" s="212"/>
      <c r="J47" s="212"/>
      <c r="K47" s="213"/>
    </row>
    <row r="48" spans="1:11" ht="21.4" customHeight="1" x14ac:dyDescent="0.2">
      <c r="A48" s="211"/>
      <c r="B48" s="212"/>
      <c r="C48" s="212"/>
      <c r="D48" s="212"/>
      <c r="E48" s="212"/>
      <c r="F48" s="212"/>
      <c r="G48" s="212"/>
      <c r="H48" s="212"/>
      <c r="I48" s="212"/>
      <c r="J48" s="212"/>
      <c r="K48" s="213"/>
    </row>
    <row r="49" spans="1:11" ht="21.4" customHeight="1" x14ac:dyDescent="0.2">
      <c r="A49" s="211"/>
      <c r="B49" s="212"/>
      <c r="C49" s="212"/>
      <c r="D49" s="212"/>
      <c r="E49" s="212"/>
      <c r="F49" s="212"/>
      <c r="G49" s="212"/>
      <c r="H49" s="212"/>
      <c r="I49" s="212"/>
      <c r="J49" s="212"/>
      <c r="K49" s="213"/>
    </row>
    <row r="50" spans="1:11" ht="21.4" customHeight="1" x14ac:dyDescent="0.2">
      <c r="A50" s="211"/>
      <c r="B50" s="212"/>
      <c r="C50" s="212"/>
      <c r="D50" s="212"/>
      <c r="E50" s="212"/>
      <c r="F50" s="212"/>
      <c r="G50" s="212"/>
      <c r="H50" s="212"/>
      <c r="I50" s="212"/>
      <c r="J50" s="212"/>
      <c r="K50" s="213"/>
    </row>
    <row r="51" spans="1:11" ht="21.4" customHeight="1" x14ac:dyDescent="0.2">
      <c r="A51" s="211"/>
      <c r="B51" s="212"/>
      <c r="C51" s="212"/>
      <c r="D51" s="212"/>
      <c r="E51" s="212"/>
      <c r="F51" s="212"/>
      <c r="G51" s="212"/>
      <c r="H51" s="212"/>
      <c r="I51" s="212"/>
      <c r="J51" s="212"/>
      <c r="K51" s="213"/>
    </row>
    <row r="52" spans="1:11" ht="21.4" customHeight="1" x14ac:dyDescent="0.2">
      <c r="A52" s="211"/>
      <c r="B52" s="212"/>
      <c r="C52" s="212"/>
      <c r="D52" s="212"/>
      <c r="E52" s="212"/>
      <c r="F52" s="212"/>
      <c r="G52" s="212"/>
      <c r="H52" s="212"/>
      <c r="I52" s="212"/>
      <c r="J52" s="212"/>
      <c r="K52" s="213"/>
    </row>
    <row r="53" spans="1:11" ht="21.4" customHeight="1" x14ac:dyDescent="0.2">
      <c r="A53" s="211"/>
      <c r="B53" s="212"/>
      <c r="C53" s="212"/>
      <c r="D53" s="212"/>
      <c r="E53" s="212"/>
      <c r="F53" s="212"/>
      <c r="G53" s="212"/>
      <c r="H53" s="212"/>
      <c r="I53" s="212"/>
      <c r="J53" s="212"/>
      <c r="K53" s="213"/>
    </row>
    <row r="54" spans="1:11" ht="21.4" customHeight="1" x14ac:dyDescent="0.2">
      <c r="A54" s="211"/>
      <c r="B54" s="212"/>
      <c r="C54" s="212"/>
      <c r="D54" s="212"/>
      <c r="E54" s="212"/>
      <c r="F54" s="212"/>
      <c r="G54" s="212"/>
      <c r="H54" s="212"/>
      <c r="I54" s="212"/>
      <c r="J54" s="212"/>
      <c r="K54" s="213"/>
    </row>
    <row r="55" spans="1:11" ht="21.4" customHeight="1" x14ac:dyDescent="0.2">
      <c r="A55" s="211"/>
      <c r="B55" s="212"/>
      <c r="C55" s="212"/>
      <c r="D55" s="212"/>
      <c r="E55" s="212"/>
      <c r="F55" s="212"/>
      <c r="G55" s="212"/>
      <c r="H55" s="212"/>
      <c r="I55" s="212"/>
      <c r="J55" s="212"/>
      <c r="K55" s="213"/>
    </row>
    <row r="56" spans="1:11" ht="21.4" customHeight="1" x14ac:dyDescent="0.2">
      <c r="A56" s="211"/>
      <c r="B56" s="212"/>
      <c r="C56" s="212"/>
      <c r="D56" s="212"/>
      <c r="E56" s="212"/>
      <c r="F56" s="212"/>
      <c r="G56" s="212"/>
      <c r="H56" s="212"/>
      <c r="I56" s="212"/>
      <c r="J56" s="212"/>
      <c r="K56" s="213"/>
    </row>
    <row r="57" spans="1:11" ht="21.4" customHeight="1" x14ac:dyDescent="0.2">
      <c r="A57" s="211"/>
      <c r="B57" s="212"/>
      <c r="C57" s="212"/>
      <c r="D57" s="212"/>
      <c r="E57" s="212"/>
      <c r="F57" s="212"/>
      <c r="G57" s="212"/>
      <c r="H57" s="212"/>
      <c r="I57" s="212"/>
      <c r="J57" s="212"/>
      <c r="K57" s="213"/>
    </row>
    <row r="58" spans="1:11" ht="21.4" customHeight="1" x14ac:dyDescent="0.2">
      <c r="A58" s="211"/>
      <c r="B58" s="212"/>
      <c r="C58" s="212"/>
      <c r="D58" s="212"/>
      <c r="E58" s="212"/>
      <c r="F58" s="212"/>
      <c r="G58" s="212"/>
      <c r="H58" s="212"/>
      <c r="I58" s="212"/>
      <c r="J58" s="212"/>
      <c r="K58" s="213"/>
    </row>
    <row r="59" spans="1:11" ht="21.4" customHeight="1" x14ac:dyDescent="0.2">
      <c r="A59" s="211"/>
      <c r="B59" s="212"/>
      <c r="C59" s="212"/>
      <c r="D59" s="212"/>
      <c r="E59" s="212"/>
      <c r="F59" s="212"/>
      <c r="G59" s="212"/>
      <c r="H59" s="212"/>
      <c r="I59" s="212"/>
      <c r="J59" s="212"/>
      <c r="K59" s="213"/>
    </row>
    <row r="60" spans="1:11" ht="21.4" customHeight="1" x14ac:dyDescent="0.2">
      <c r="A60" s="211"/>
      <c r="B60" s="212"/>
      <c r="C60" s="212"/>
      <c r="D60" s="212"/>
      <c r="E60" s="212"/>
      <c r="F60" s="212"/>
      <c r="G60" s="212"/>
      <c r="H60" s="212"/>
      <c r="I60" s="212"/>
      <c r="J60" s="212"/>
      <c r="K60" s="213"/>
    </row>
    <row r="61" spans="1:11" ht="21.4" customHeight="1" x14ac:dyDescent="0.2">
      <c r="A61" s="211"/>
      <c r="B61" s="212"/>
      <c r="C61" s="212"/>
      <c r="D61" s="212"/>
      <c r="E61" s="212"/>
      <c r="F61" s="212"/>
      <c r="G61" s="212"/>
      <c r="H61" s="212"/>
      <c r="I61" s="212"/>
      <c r="J61" s="212"/>
      <c r="K61" s="213"/>
    </row>
    <row r="62" spans="1:11" ht="21.4" customHeight="1" x14ac:dyDescent="0.2">
      <c r="A62" s="211"/>
      <c r="B62" s="212"/>
      <c r="C62" s="212"/>
      <c r="D62" s="212"/>
      <c r="E62" s="212"/>
      <c r="F62" s="212"/>
      <c r="G62" s="212"/>
      <c r="H62" s="212"/>
      <c r="I62" s="212"/>
      <c r="J62" s="212"/>
      <c r="K62" s="213"/>
    </row>
    <row r="63" spans="1:11" ht="21.4" customHeight="1" x14ac:dyDescent="0.2">
      <c r="A63" s="214"/>
      <c r="B63" s="215"/>
      <c r="C63" s="215"/>
      <c r="D63" s="215"/>
      <c r="E63" s="215"/>
      <c r="F63" s="215"/>
      <c r="G63" s="215"/>
      <c r="H63" s="215"/>
      <c r="I63" s="215"/>
      <c r="J63" s="215"/>
      <c r="K63" s="216"/>
    </row>
    <row r="64" spans="1:11" ht="18" customHeight="1" x14ac:dyDescent="0.3">
      <c r="A64" s="13"/>
      <c r="B64" s="13"/>
      <c r="C64" s="13"/>
      <c r="D64" s="13"/>
      <c r="E64" s="13"/>
      <c r="F64" s="22"/>
      <c r="G64" s="22"/>
      <c r="H64" s="22"/>
      <c r="I64" s="22"/>
      <c r="J64" s="22"/>
      <c r="K64" s="22"/>
    </row>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spans="1:11" ht="18" customHeight="1" x14ac:dyDescent="0.2"/>
    <row r="82" spans="1:11" ht="18" customHeight="1" x14ac:dyDescent="0.2"/>
    <row r="83" spans="1:11" ht="18" customHeight="1" x14ac:dyDescent="0.2">
      <c r="A83"/>
      <c r="B83"/>
      <c r="C83"/>
      <c r="D83"/>
      <c r="E83"/>
      <c r="F83"/>
      <c r="G83"/>
      <c r="H83"/>
      <c r="I83"/>
      <c r="J83"/>
      <c r="K83"/>
    </row>
    <row r="84" spans="1:11" ht="18" customHeight="1" x14ac:dyDescent="0.2">
      <c r="A84"/>
      <c r="B84"/>
      <c r="C84"/>
      <c r="D84"/>
      <c r="E84"/>
      <c r="F84"/>
      <c r="G84"/>
      <c r="H84"/>
      <c r="I84"/>
      <c r="J84"/>
      <c r="K84"/>
    </row>
    <row r="85" spans="1:11" ht="18" customHeight="1" x14ac:dyDescent="0.2">
      <c r="A85"/>
      <c r="B85"/>
      <c r="C85"/>
      <c r="D85"/>
      <c r="E85"/>
      <c r="F85"/>
      <c r="G85"/>
      <c r="H85"/>
      <c r="I85"/>
      <c r="J85"/>
      <c r="K85"/>
    </row>
    <row r="86" spans="1:11" ht="18" customHeight="1" x14ac:dyDescent="0.2">
      <c r="A86"/>
      <c r="B86"/>
      <c r="C86"/>
      <c r="D86"/>
      <c r="E86"/>
      <c r="F86"/>
      <c r="G86"/>
      <c r="H86"/>
      <c r="I86"/>
      <c r="J86"/>
      <c r="K86"/>
    </row>
    <row r="87" spans="1:11" ht="18" customHeight="1" x14ac:dyDescent="0.2">
      <c r="A87"/>
      <c r="B87"/>
      <c r="C87"/>
      <c r="D87"/>
      <c r="E87"/>
      <c r="F87"/>
      <c r="G87"/>
      <c r="H87"/>
      <c r="I87"/>
      <c r="J87"/>
      <c r="K87"/>
    </row>
    <row r="88" spans="1:11" ht="18" customHeight="1" x14ac:dyDescent="0.2">
      <c r="A88"/>
      <c r="B88"/>
      <c r="C88"/>
      <c r="D88"/>
      <c r="E88"/>
      <c r="F88"/>
      <c r="G88"/>
      <c r="H88"/>
      <c r="I88"/>
      <c r="J88"/>
      <c r="K88"/>
    </row>
    <row r="89" spans="1:11" ht="18" customHeight="1" x14ac:dyDescent="0.2">
      <c r="A89"/>
      <c r="B89"/>
      <c r="C89"/>
      <c r="D89"/>
      <c r="E89"/>
      <c r="F89"/>
      <c r="G89"/>
      <c r="H89"/>
      <c r="I89"/>
      <c r="J89"/>
      <c r="K89"/>
    </row>
    <row r="90" spans="1:11" ht="18" customHeight="1" x14ac:dyDescent="0.2">
      <c r="A90"/>
      <c r="B90"/>
      <c r="C90"/>
      <c r="D90"/>
      <c r="E90"/>
      <c r="F90"/>
      <c r="G90"/>
      <c r="H90"/>
      <c r="I90"/>
      <c r="J90"/>
      <c r="K90"/>
    </row>
    <row r="91" spans="1:11" ht="18" customHeight="1" x14ac:dyDescent="0.2">
      <c r="A91"/>
      <c r="B91"/>
      <c r="C91"/>
      <c r="D91"/>
      <c r="E91"/>
      <c r="F91"/>
      <c r="G91"/>
      <c r="H91"/>
      <c r="I91"/>
      <c r="J91"/>
      <c r="K91"/>
    </row>
    <row r="92" spans="1:11" ht="18" customHeight="1" x14ac:dyDescent="0.2">
      <c r="A92"/>
      <c r="B92"/>
      <c r="C92"/>
      <c r="D92"/>
      <c r="E92"/>
      <c r="F92"/>
      <c r="G92"/>
      <c r="H92"/>
      <c r="I92"/>
      <c r="J92"/>
      <c r="K92"/>
    </row>
    <row r="93" spans="1:11" ht="18" customHeight="1" x14ac:dyDescent="0.2">
      <c r="A93"/>
      <c r="B93"/>
      <c r="C93"/>
      <c r="D93"/>
      <c r="E93"/>
      <c r="F93"/>
      <c r="G93"/>
      <c r="H93"/>
      <c r="I93"/>
      <c r="J93"/>
      <c r="K93"/>
    </row>
    <row r="94" spans="1:11" ht="18" customHeight="1" x14ac:dyDescent="0.2">
      <c r="A94"/>
      <c r="B94"/>
      <c r="C94"/>
      <c r="D94"/>
      <c r="E94"/>
      <c r="F94"/>
      <c r="G94"/>
      <c r="H94"/>
      <c r="I94"/>
      <c r="J94"/>
      <c r="K94"/>
    </row>
    <row r="95" spans="1:11" ht="18" customHeight="1" x14ac:dyDescent="0.2">
      <c r="A95"/>
      <c r="B95"/>
      <c r="C95"/>
      <c r="D95"/>
      <c r="E95"/>
      <c r="F95"/>
      <c r="G95"/>
      <c r="H95"/>
      <c r="I95"/>
      <c r="J95"/>
      <c r="K95"/>
    </row>
    <row r="96" spans="1:11" ht="18" customHeight="1" x14ac:dyDescent="0.2">
      <c r="A96"/>
      <c r="B96"/>
      <c r="C96"/>
      <c r="D96"/>
      <c r="E96"/>
      <c r="F96"/>
      <c r="G96"/>
      <c r="H96"/>
      <c r="I96"/>
      <c r="J96"/>
      <c r="K96"/>
    </row>
    <row r="97" spans="1:11" ht="18" customHeight="1" x14ac:dyDescent="0.2">
      <c r="A97"/>
      <c r="B97"/>
      <c r="C97"/>
      <c r="D97"/>
      <c r="E97"/>
      <c r="F97"/>
      <c r="G97"/>
      <c r="H97"/>
      <c r="I97"/>
      <c r="J97"/>
      <c r="K97"/>
    </row>
    <row r="98" spans="1:11" ht="18" customHeight="1" x14ac:dyDescent="0.2">
      <c r="A98"/>
      <c r="B98"/>
      <c r="C98"/>
      <c r="D98"/>
      <c r="E98"/>
      <c r="F98"/>
      <c r="G98"/>
      <c r="H98"/>
      <c r="I98"/>
      <c r="J98"/>
      <c r="K98"/>
    </row>
    <row r="99" spans="1:11" ht="18" customHeight="1" x14ac:dyDescent="0.2">
      <c r="A99"/>
      <c r="B99"/>
      <c r="C99"/>
      <c r="D99"/>
      <c r="E99"/>
      <c r="F99"/>
      <c r="G99"/>
      <c r="H99"/>
      <c r="I99"/>
      <c r="J99"/>
      <c r="K99"/>
    </row>
    <row r="100" spans="1:11" ht="18" customHeight="1" x14ac:dyDescent="0.2">
      <c r="A100"/>
      <c r="B100"/>
      <c r="C100"/>
      <c r="D100"/>
      <c r="E100"/>
      <c r="F100"/>
      <c r="G100"/>
      <c r="H100"/>
      <c r="I100"/>
      <c r="J100"/>
      <c r="K100"/>
    </row>
    <row r="101" spans="1:11" ht="18" customHeight="1" x14ac:dyDescent="0.2">
      <c r="A101"/>
      <c r="B101"/>
      <c r="C101"/>
      <c r="D101"/>
      <c r="E101"/>
      <c r="F101"/>
      <c r="G101"/>
      <c r="H101"/>
      <c r="I101"/>
      <c r="J101"/>
      <c r="K101"/>
    </row>
    <row r="102" spans="1:11" ht="18" customHeight="1" x14ac:dyDescent="0.2">
      <c r="A102"/>
      <c r="B102"/>
      <c r="C102"/>
      <c r="D102"/>
      <c r="E102"/>
      <c r="F102"/>
      <c r="G102"/>
      <c r="H102"/>
      <c r="I102"/>
      <c r="J102"/>
      <c r="K102"/>
    </row>
    <row r="103" spans="1:11" ht="18" customHeight="1" x14ac:dyDescent="0.2">
      <c r="A103"/>
      <c r="B103"/>
      <c r="C103"/>
      <c r="D103"/>
      <c r="E103"/>
      <c r="F103"/>
      <c r="G103"/>
      <c r="H103"/>
      <c r="I103"/>
      <c r="J103"/>
      <c r="K103"/>
    </row>
    <row r="104" spans="1:11" ht="18" customHeight="1" x14ac:dyDescent="0.2">
      <c r="A104"/>
      <c r="B104"/>
      <c r="C104"/>
      <c r="D104"/>
      <c r="E104"/>
      <c r="F104"/>
      <c r="G104"/>
      <c r="H104"/>
      <c r="I104"/>
      <c r="J104"/>
      <c r="K104"/>
    </row>
    <row r="105" spans="1:11" ht="18" customHeight="1" x14ac:dyDescent="0.2">
      <c r="A105"/>
      <c r="B105"/>
      <c r="C105"/>
      <c r="D105"/>
      <c r="E105"/>
      <c r="F105"/>
      <c r="G105"/>
      <c r="H105"/>
      <c r="I105"/>
      <c r="J105"/>
      <c r="K105"/>
    </row>
    <row r="106" spans="1:11" ht="18" customHeight="1" x14ac:dyDescent="0.2">
      <c r="A106"/>
      <c r="B106"/>
      <c r="C106"/>
      <c r="D106"/>
      <c r="E106"/>
      <c r="F106"/>
      <c r="G106"/>
      <c r="H106"/>
      <c r="I106"/>
      <c r="J106"/>
      <c r="K106"/>
    </row>
    <row r="107" spans="1:11" ht="18" customHeight="1" x14ac:dyDescent="0.2">
      <c r="A107"/>
      <c r="B107"/>
      <c r="C107"/>
      <c r="D107"/>
      <c r="E107"/>
      <c r="F107"/>
      <c r="G107"/>
      <c r="H107"/>
      <c r="I107"/>
      <c r="J107"/>
      <c r="K107"/>
    </row>
    <row r="108" spans="1:11" ht="18" customHeight="1" x14ac:dyDescent="0.2">
      <c r="A108"/>
      <c r="B108"/>
      <c r="C108"/>
      <c r="D108"/>
      <c r="E108"/>
      <c r="F108"/>
      <c r="G108"/>
      <c r="H108"/>
      <c r="I108"/>
      <c r="J108"/>
      <c r="K108"/>
    </row>
    <row r="109" spans="1:11" ht="18" customHeight="1" x14ac:dyDescent="0.2">
      <c r="A109"/>
      <c r="B109"/>
      <c r="C109"/>
      <c r="D109"/>
      <c r="E109"/>
      <c r="F109"/>
      <c r="G109"/>
      <c r="H109"/>
      <c r="I109"/>
      <c r="J109"/>
      <c r="K109"/>
    </row>
    <row r="110" spans="1:11" ht="18" customHeight="1" x14ac:dyDescent="0.2">
      <c r="A110"/>
      <c r="B110"/>
      <c r="C110"/>
      <c r="D110"/>
      <c r="E110"/>
      <c r="F110"/>
      <c r="G110"/>
      <c r="H110"/>
      <c r="I110"/>
      <c r="J110"/>
      <c r="K110"/>
    </row>
    <row r="111" spans="1:11" ht="18" customHeight="1" x14ac:dyDescent="0.2">
      <c r="A111"/>
      <c r="B111"/>
      <c r="C111"/>
      <c r="D111"/>
      <c r="E111"/>
      <c r="F111"/>
      <c r="G111"/>
      <c r="H111"/>
      <c r="I111"/>
      <c r="J111"/>
      <c r="K111"/>
    </row>
    <row r="112" spans="1:11" ht="18" customHeight="1" x14ac:dyDescent="0.2">
      <c r="A112"/>
      <c r="B112"/>
      <c r="C112"/>
      <c r="D112"/>
      <c r="E112"/>
      <c r="F112"/>
      <c r="G112"/>
      <c r="H112"/>
      <c r="I112"/>
      <c r="J112"/>
      <c r="K112"/>
    </row>
    <row r="113" spans="1:11" x14ac:dyDescent="0.2">
      <c r="A113"/>
      <c r="B113"/>
      <c r="C113"/>
      <c r="D113"/>
      <c r="E113"/>
      <c r="F113"/>
      <c r="G113"/>
      <c r="H113"/>
      <c r="I113"/>
      <c r="J113"/>
      <c r="K113"/>
    </row>
    <row r="114" spans="1:11" x14ac:dyDescent="0.2">
      <c r="A114"/>
      <c r="B114"/>
      <c r="C114"/>
      <c r="D114"/>
      <c r="E114"/>
      <c r="F114"/>
      <c r="G114"/>
      <c r="H114"/>
      <c r="I114"/>
      <c r="J114"/>
      <c r="K114"/>
    </row>
  </sheetData>
  <mergeCells count="4">
    <mergeCell ref="I1:K1"/>
    <mergeCell ref="A1:D2"/>
    <mergeCell ref="A31:K63"/>
    <mergeCell ref="I15:K18"/>
  </mergeCells>
  <phoneticPr fontId="20" type="noConversion"/>
  <pageMargins left="0.25" right="0.25" top="0.34" bottom="0.37" header="0.3" footer="0.3"/>
  <pageSetup paperSize="9" scale="64" fitToHeight="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56"/>
  <sheetViews>
    <sheetView showGridLines="0" zoomScale="90" zoomScaleNormal="90" workbookViewId="0">
      <selection activeCell="A11" sqref="A11"/>
    </sheetView>
  </sheetViews>
  <sheetFormatPr defaultColWidth="8.875" defaultRowHeight="16.5" x14ac:dyDescent="0.2"/>
  <cols>
    <col min="1" max="1" width="5.25" style="2" customWidth="1"/>
    <col min="2" max="2" width="7.125" style="2" customWidth="1"/>
    <col min="3" max="3" width="13.5" style="2" customWidth="1"/>
    <col min="4" max="4" width="15.125" style="2" customWidth="1"/>
    <col min="5" max="5" width="16.875" style="2" customWidth="1"/>
    <col min="6" max="6" width="15.125" style="2" customWidth="1"/>
    <col min="7" max="7" width="16.125" style="2" customWidth="1"/>
    <col min="8" max="8" width="9" style="2" customWidth="1"/>
    <col min="9" max="19" width="12.625" style="2" customWidth="1"/>
    <col min="20" max="20" width="14.125" style="2" customWidth="1"/>
    <col min="21" max="32" width="12.625" style="2" customWidth="1"/>
    <col min="33" max="16384" width="8.875" style="2"/>
  </cols>
  <sheetData>
    <row r="1" spans="1:22" s="1" customFormat="1" ht="24.95" customHeight="1" x14ac:dyDescent="0.2">
      <c r="A1" s="33" t="str">
        <f>T2</f>
        <v>下游滞箱费结算单/内容页/滞箱费项目</v>
      </c>
      <c r="B1" s="33"/>
      <c r="C1" s="33"/>
      <c r="D1" s="33"/>
      <c r="E1" s="33"/>
      <c r="F1" s="33"/>
      <c r="G1" s="50"/>
      <c r="H1" s="50"/>
      <c r="I1" s="50"/>
      <c r="J1" s="50"/>
      <c r="K1" s="50"/>
      <c r="S1" s="7" t="s">
        <v>0</v>
      </c>
      <c r="T1" s="204" t="s">
        <v>121</v>
      </c>
      <c r="U1" s="205"/>
      <c r="V1" s="206"/>
    </row>
    <row r="2" spans="1:22" s="1" customFormat="1" ht="24.95" customHeight="1" x14ac:dyDescent="0.2">
      <c r="A2" s="33"/>
      <c r="B2" s="33"/>
      <c r="C2" s="33"/>
      <c r="D2" s="33"/>
      <c r="E2" s="33"/>
      <c r="F2" s="33"/>
      <c r="G2" s="50"/>
      <c r="H2" s="50"/>
      <c r="I2" s="50"/>
      <c r="J2" s="50"/>
      <c r="K2" s="50"/>
      <c r="S2" s="7" t="s">
        <v>1</v>
      </c>
      <c r="T2" s="41" t="s">
        <v>63</v>
      </c>
      <c r="U2" s="42"/>
      <c r="V2" s="43"/>
    </row>
    <row r="3" spans="1:22" ht="18" customHeight="1" x14ac:dyDescent="0.2"/>
    <row r="4" spans="1:22" ht="18" customHeight="1" x14ac:dyDescent="0.2">
      <c r="A4" s="3"/>
      <c r="B4" s="3"/>
      <c r="C4" s="3"/>
      <c r="D4" s="3"/>
      <c r="E4" s="3"/>
      <c r="F4" s="3"/>
      <c r="G4" s="3"/>
      <c r="H4" s="3"/>
      <c r="I4" s="3"/>
      <c r="J4" s="3"/>
      <c r="K4" s="3"/>
      <c r="L4" s="3"/>
      <c r="M4" s="3"/>
      <c r="N4" s="3"/>
      <c r="O4" s="3"/>
      <c r="P4" s="3"/>
      <c r="Q4" s="3"/>
      <c r="R4" s="3"/>
      <c r="S4" s="3"/>
      <c r="T4" s="3"/>
      <c r="U4" s="3"/>
      <c r="V4" s="11" t="s">
        <v>2</v>
      </c>
    </row>
    <row r="5" spans="1:22" ht="18" customHeight="1" x14ac:dyDescent="0.2"/>
    <row r="6" spans="1:22" ht="18" customHeight="1" x14ac:dyDescent="0.2">
      <c r="A6" s="226" t="s">
        <v>3</v>
      </c>
      <c r="B6" s="227"/>
      <c r="C6" s="5" t="s">
        <v>23</v>
      </c>
      <c r="D6" s="46" t="s">
        <v>154</v>
      </c>
      <c r="E6" s="46" t="s">
        <v>48</v>
      </c>
      <c r="F6" s="46" t="s">
        <v>66</v>
      </c>
      <c r="H6" s="15"/>
      <c r="I6" s="15"/>
      <c r="J6" s="15"/>
      <c r="K6" s="15"/>
    </row>
    <row r="7" spans="1:22" ht="18" customHeight="1" x14ac:dyDescent="0.2">
      <c r="A7" s="12"/>
      <c r="B7" s="12"/>
      <c r="C7" s="40"/>
      <c r="D7" s="12"/>
      <c r="G7" s="15"/>
      <c r="H7" s="15"/>
      <c r="I7" s="15"/>
      <c r="J7" s="15"/>
      <c r="K7" s="15"/>
      <c r="L7" s="6"/>
      <c r="M7" s="6"/>
      <c r="N7" s="6"/>
      <c r="O7" s="6"/>
      <c r="P7" s="6"/>
    </row>
    <row r="8" spans="1:22" ht="18" customHeight="1" x14ac:dyDescent="0.2">
      <c r="A8" s="15" t="s">
        <v>53</v>
      </c>
      <c r="D8" s="94">
        <f>SUM(G13:G14)</f>
        <v>1518.095</v>
      </c>
      <c r="E8" s="95"/>
    </row>
    <row r="9" spans="1:22" ht="18" customHeight="1" x14ac:dyDescent="0.2">
      <c r="A9" s="15" t="s">
        <v>33</v>
      </c>
      <c r="D9" s="94" t="s">
        <v>34</v>
      </c>
      <c r="E9" s="95"/>
      <c r="G9" s="15"/>
      <c r="H9" s="15"/>
      <c r="I9" s="15"/>
      <c r="J9" s="15"/>
      <c r="K9" s="15"/>
      <c r="L9" s="6"/>
      <c r="M9" s="6"/>
      <c r="N9" s="6"/>
      <c r="O9" s="6"/>
      <c r="P9" s="6"/>
    </row>
    <row r="10" spans="1:22" ht="18" customHeight="1" x14ac:dyDescent="0.2">
      <c r="A10" s="15"/>
      <c r="D10" s="116"/>
      <c r="E10" s="37"/>
      <c r="G10" s="15"/>
      <c r="H10" s="15"/>
      <c r="I10" s="15"/>
      <c r="J10" s="15"/>
      <c r="K10" s="15"/>
      <c r="L10" s="6"/>
      <c r="M10" s="6"/>
      <c r="N10" s="6"/>
      <c r="O10" s="6"/>
      <c r="P10" s="6"/>
    </row>
    <row r="11" spans="1:22" ht="18" customHeight="1" x14ac:dyDescent="0.2">
      <c r="A11" s="117" t="s">
        <v>108</v>
      </c>
      <c r="B11" s="12"/>
      <c r="C11" s="40"/>
      <c r="D11" s="12"/>
    </row>
    <row r="12" spans="1:22" ht="18" customHeight="1" x14ac:dyDescent="0.2">
      <c r="A12" s="51"/>
      <c r="B12" s="29" t="s">
        <v>15</v>
      </c>
      <c r="C12" s="82" t="s">
        <v>109</v>
      </c>
      <c r="D12" s="82" t="s">
        <v>110</v>
      </c>
      <c r="E12" s="84"/>
      <c r="F12" s="81" t="s">
        <v>111</v>
      </c>
      <c r="G12" s="29" t="s">
        <v>70</v>
      </c>
    </row>
    <row r="13" spans="1:22" ht="18" customHeight="1" x14ac:dyDescent="0.2">
      <c r="A13" s="47" t="s">
        <v>16</v>
      </c>
      <c r="B13" s="97">
        <v>1</v>
      </c>
      <c r="C13" s="68" t="s">
        <v>77</v>
      </c>
      <c r="D13" s="60" t="s">
        <v>112</v>
      </c>
      <c r="E13" s="62"/>
      <c r="F13" s="89">
        <f>SUM(S18:S22)</f>
        <v>133</v>
      </c>
      <c r="G13" s="91">
        <f>SUM(W18:W22)</f>
        <v>318.09499999999997</v>
      </c>
    </row>
    <row r="14" spans="1:22" ht="18" customHeight="1" x14ac:dyDescent="0.2">
      <c r="A14" s="47" t="s">
        <v>16</v>
      </c>
      <c r="B14" s="32">
        <v>2</v>
      </c>
      <c r="C14" s="98">
        <v>200975</v>
      </c>
      <c r="D14" s="237" t="s">
        <v>113</v>
      </c>
      <c r="E14" s="238"/>
      <c r="F14" s="89">
        <v>1200</v>
      </c>
      <c r="G14" s="91">
        <v>1200</v>
      </c>
    </row>
    <row r="15" spans="1:22" ht="18" customHeight="1" x14ac:dyDescent="0.2">
      <c r="A15" s="92"/>
      <c r="B15" s="35"/>
      <c r="C15" s="86"/>
      <c r="D15" s="83"/>
      <c r="E15" s="21"/>
      <c r="F15" s="14"/>
      <c r="G15" s="93"/>
      <c r="H15" s="21"/>
      <c r="I15" s="21"/>
      <c r="J15" s="21"/>
      <c r="K15" s="21"/>
      <c r="L15" s="21"/>
      <c r="M15" s="6"/>
      <c r="N15" s="6"/>
    </row>
    <row r="16" spans="1:22" ht="18" customHeight="1" x14ac:dyDescent="0.2">
      <c r="A16" s="12" t="s">
        <v>83</v>
      </c>
      <c r="B16" s="12"/>
      <c r="C16" s="40"/>
      <c r="D16" s="12"/>
      <c r="G16" s="6"/>
      <c r="H16" s="6"/>
      <c r="I16" s="6"/>
      <c r="J16" s="6"/>
      <c r="K16" s="6"/>
    </row>
    <row r="17" spans="1:25" s="15" customFormat="1" ht="18" customHeight="1" x14ac:dyDescent="0.2">
      <c r="A17" s="51"/>
      <c r="B17" s="29" t="s">
        <v>15</v>
      </c>
      <c r="C17" s="29" t="s">
        <v>169</v>
      </c>
      <c r="D17" s="29" t="s">
        <v>49</v>
      </c>
      <c r="E17" s="29" t="s">
        <v>46</v>
      </c>
      <c r="F17" s="53" t="s">
        <v>24</v>
      </c>
      <c r="G17" s="29" t="s">
        <v>80</v>
      </c>
      <c r="H17" s="85" t="s">
        <v>79</v>
      </c>
      <c r="I17" s="84"/>
      <c r="J17" s="29" t="s">
        <v>72</v>
      </c>
      <c r="K17" s="29" t="s">
        <v>73</v>
      </c>
      <c r="L17" s="29" t="s">
        <v>74</v>
      </c>
      <c r="M17" s="51" t="s">
        <v>75</v>
      </c>
      <c r="N17" s="51" t="s">
        <v>61</v>
      </c>
      <c r="O17" s="29" t="s">
        <v>45</v>
      </c>
      <c r="P17" s="54" t="s">
        <v>27</v>
      </c>
      <c r="Q17" s="54" t="s">
        <v>89</v>
      </c>
      <c r="R17" s="66" t="s">
        <v>90</v>
      </c>
      <c r="S17" s="54" t="s">
        <v>174</v>
      </c>
      <c r="T17" s="54" t="s">
        <v>28</v>
      </c>
      <c r="U17" s="54" t="s">
        <v>29</v>
      </c>
      <c r="V17" s="54" t="s">
        <v>30</v>
      </c>
      <c r="W17" s="54" t="s">
        <v>70</v>
      </c>
      <c r="X17" s="55" t="s">
        <v>35</v>
      </c>
      <c r="Y17" s="54" t="s">
        <v>32</v>
      </c>
    </row>
    <row r="18" spans="1:25" ht="18" customHeight="1" x14ac:dyDescent="0.2">
      <c r="A18" s="47" t="s">
        <v>16</v>
      </c>
      <c r="B18" s="32">
        <v>1</v>
      </c>
      <c r="C18" s="32" t="s">
        <v>170</v>
      </c>
      <c r="D18" s="69" t="s">
        <v>50</v>
      </c>
      <c r="E18" s="68">
        <v>44571</v>
      </c>
      <c r="F18" s="67" t="s">
        <v>39</v>
      </c>
      <c r="G18" s="80">
        <v>230579</v>
      </c>
      <c r="H18" s="87" t="s">
        <v>71</v>
      </c>
      <c r="I18" s="88"/>
      <c r="J18" s="68">
        <v>44698</v>
      </c>
      <c r="K18" s="68">
        <v>44702</v>
      </c>
      <c r="L18" s="80">
        <f>IF(J18&lt;&gt;"",K18-J18,"")</f>
        <v>4</v>
      </c>
      <c r="M18" s="68" t="s">
        <v>76</v>
      </c>
      <c r="N18" s="68">
        <v>44702</v>
      </c>
      <c r="O18" s="68">
        <v>44681</v>
      </c>
      <c r="P18" s="68">
        <v>44712</v>
      </c>
      <c r="Q18" s="49">
        <v>35</v>
      </c>
      <c r="R18" s="49">
        <f>IF(K18="",P18-E18,K18-E18)</f>
        <v>131</v>
      </c>
      <c r="S18" s="49">
        <f>P18-O18</f>
        <v>31</v>
      </c>
      <c r="T18" s="63">
        <v>2</v>
      </c>
      <c r="U18" s="64">
        <v>0.13</v>
      </c>
      <c r="V18" s="63">
        <f>T18*(1+U18)</f>
        <v>2.2599999999999998</v>
      </c>
      <c r="W18" s="63">
        <f t="shared" ref="W18:W22" si="0">V18*_xlfn.NUMBERVALUE(S18)</f>
        <v>70.059999999999988</v>
      </c>
      <c r="X18" s="65">
        <v>235</v>
      </c>
      <c r="Y18" s="63" t="s">
        <v>47</v>
      </c>
    </row>
    <row r="19" spans="1:25" ht="18" customHeight="1" x14ac:dyDescent="0.2">
      <c r="A19" s="47" t="s">
        <v>16</v>
      </c>
      <c r="B19" s="32">
        <v>2</v>
      </c>
      <c r="C19" s="32" t="s">
        <v>170</v>
      </c>
      <c r="D19" s="69">
        <v>80260518</v>
      </c>
      <c r="E19" s="68">
        <v>44652</v>
      </c>
      <c r="F19" s="67" t="s">
        <v>38</v>
      </c>
      <c r="G19" s="80">
        <v>230579</v>
      </c>
      <c r="H19" s="87" t="s">
        <v>81</v>
      </c>
      <c r="I19" s="88"/>
      <c r="J19" s="68">
        <v>44698</v>
      </c>
      <c r="K19" s="68">
        <v>44702</v>
      </c>
      <c r="L19" s="80">
        <f t="shared" ref="L19" si="1">IF(J19&lt;&gt;"",K19-J19,"")</f>
        <v>4</v>
      </c>
      <c r="M19" s="68" t="s">
        <v>76</v>
      </c>
      <c r="N19" s="68">
        <v>44702</v>
      </c>
      <c r="O19" s="68"/>
      <c r="P19" s="68">
        <v>44712</v>
      </c>
      <c r="Q19" s="49">
        <v>35</v>
      </c>
      <c r="R19" s="49">
        <f>IF(K19="",P19-E19,K19-E19)</f>
        <v>50</v>
      </c>
      <c r="S19" s="49">
        <f>R19-Q19</f>
        <v>15</v>
      </c>
      <c r="T19" s="63">
        <v>2</v>
      </c>
      <c r="U19" s="64">
        <v>0.13</v>
      </c>
      <c r="V19" s="63">
        <f t="shared" ref="V19:V22" si="2">T19*(1+U19)</f>
        <v>2.2599999999999998</v>
      </c>
      <c r="W19" s="63">
        <f t="shared" si="0"/>
        <v>33.9</v>
      </c>
      <c r="X19" s="65">
        <v>235</v>
      </c>
      <c r="Y19" s="63" t="s">
        <v>47</v>
      </c>
    </row>
    <row r="20" spans="1:25" ht="18" customHeight="1" x14ac:dyDescent="0.2">
      <c r="A20" s="47" t="s">
        <v>16</v>
      </c>
      <c r="B20" s="32">
        <v>3</v>
      </c>
      <c r="C20" s="32" t="s">
        <v>171</v>
      </c>
      <c r="D20" s="69">
        <v>80260518</v>
      </c>
      <c r="E20" s="68">
        <v>44652</v>
      </c>
      <c r="F20" s="67" t="s">
        <v>40</v>
      </c>
      <c r="G20" s="80">
        <v>230579</v>
      </c>
      <c r="H20" s="87" t="s">
        <v>81</v>
      </c>
      <c r="I20" s="88"/>
      <c r="J20" s="68"/>
      <c r="K20" s="69"/>
      <c r="L20" s="68"/>
      <c r="M20" s="68"/>
      <c r="N20" s="68"/>
      <c r="O20" s="68"/>
      <c r="P20" s="68">
        <v>44712</v>
      </c>
      <c r="Q20" s="49">
        <v>35</v>
      </c>
      <c r="R20" s="49">
        <f>IF(K20="",P20-E20,K20-E20)</f>
        <v>60</v>
      </c>
      <c r="S20" s="49">
        <f>R20-Q20</f>
        <v>25</v>
      </c>
      <c r="T20" s="63">
        <v>2</v>
      </c>
      <c r="U20" s="64">
        <v>0.13</v>
      </c>
      <c r="V20" s="63">
        <f t="shared" si="2"/>
        <v>2.2599999999999998</v>
      </c>
      <c r="W20" s="63">
        <f t="shared" si="0"/>
        <v>56.499999999999993</v>
      </c>
      <c r="X20" s="65">
        <v>235</v>
      </c>
      <c r="Y20" s="63" t="s">
        <v>47</v>
      </c>
    </row>
    <row r="21" spans="1:25" ht="18" customHeight="1" x14ac:dyDescent="0.2">
      <c r="A21" s="47" t="s">
        <v>16</v>
      </c>
      <c r="B21" s="32">
        <v>4</v>
      </c>
      <c r="C21" s="32" t="s">
        <v>171</v>
      </c>
      <c r="D21" s="69" t="s">
        <v>51</v>
      </c>
      <c r="E21" s="68">
        <v>44593</v>
      </c>
      <c r="F21" s="67" t="s">
        <v>25</v>
      </c>
      <c r="G21" s="80">
        <v>230586</v>
      </c>
      <c r="H21" s="87" t="s">
        <v>82</v>
      </c>
      <c r="I21" s="88"/>
      <c r="J21" s="68"/>
      <c r="K21" s="69"/>
      <c r="L21" s="68"/>
      <c r="M21" s="70"/>
      <c r="N21" s="70"/>
      <c r="O21" s="68">
        <v>44681</v>
      </c>
      <c r="P21" s="68">
        <v>44712</v>
      </c>
      <c r="Q21" s="49">
        <v>35</v>
      </c>
      <c r="R21" s="49">
        <f>IF(K21="",P21-E21,K21-E21)</f>
        <v>119</v>
      </c>
      <c r="S21" s="49">
        <f>P21-O21</f>
        <v>31</v>
      </c>
      <c r="T21" s="63">
        <v>2</v>
      </c>
      <c r="U21" s="64">
        <v>0.13</v>
      </c>
      <c r="V21" s="63">
        <f t="shared" si="2"/>
        <v>2.2599999999999998</v>
      </c>
      <c r="W21" s="63">
        <f t="shared" si="0"/>
        <v>70.059999999999988</v>
      </c>
      <c r="X21" s="65">
        <v>235</v>
      </c>
      <c r="Y21" s="63" t="s">
        <v>47</v>
      </c>
    </row>
    <row r="22" spans="1:25" ht="18" customHeight="1" x14ac:dyDescent="0.2">
      <c r="A22" s="47" t="s">
        <v>16</v>
      </c>
      <c r="B22" s="32">
        <v>5</v>
      </c>
      <c r="C22" s="32" t="s">
        <v>171</v>
      </c>
      <c r="D22" s="69" t="s">
        <v>91</v>
      </c>
      <c r="E22" s="68">
        <v>44654</v>
      </c>
      <c r="F22" s="67" t="s">
        <v>26</v>
      </c>
      <c r="G22" s="80">
        <v>230586</v>
      </c>
      <c r="H22" s="87" t="s">
        <v>82</v>
      </c>
      <c r="I22" s="88"/>
      <c r="J22" s="68"/>
      <c r="K22" s="69"/>
      <c r="L22" s="68"/>
      <c r="M22" s="70"/>
      <c r="N22" s="70"/>
      <c r="O22" s="68">
        <v>44681</v>
      </c>
      <c r="P22" s="68">
        <v>44712</v>
      </c>
      <c r="Q22" s="49">
        <v>35</v>
      </c>
      <c r="R22" s="49">
        <f>IF(K22="",P22-E22,K22-E22)</f>
        <v>58</v>
      </c>
      <c r="S22" s="49">
        <f>P22-O22</f>
        <v>31</v>
      </c>
      <c r="T22" s="63">
        <v>2.5</v>
      </c>
      <c r="U22" s="64">
        <v>0.13</v>
      </c>
      <c r="V22" s="63">
        <f t="shared" si="2"/>
        <v>2.8249999999999997</v>
      </c>
      <c r="W22" s="63">
        <f t="shared" si="0"/>
        <v>87.574999999999989</v>
      </c>
      <c r="X22" s="65">
        <v>301</v>
      </c>
      <c r="Y22" s="63" t="s">
        <v>47</v>
      </c>
    </row>
    <row r="23" spans="1:25" ht="18" customHeight="1" x14ac:dyDescent="0.2">
      <c r="A23" s="58"/>
      <c r="B23" s="35"/>
      <c r="C23" s="37"/>
      <c r="D23" s="37"/>
      <c r="E23" s="6"/>
      <c r="F23" s="59"/>
      <c r="G23" s="21"/>
      <c r="H23" s="21"/>
      <c r="I23" s="21"/>
      <c r="J23" s="21"/>
      <c r="K23" s="21"/>
      <c r="Q23" s="21"/>
      <c r="R23" s="21"/>
      <c r="S23" s="21"/>
    </row>
    <row r="24" spans="1:25" ht="18" customHeight="1" x14ac:dyDescent="0.2">
      <c r="A24" s="228" t="s">
        <v>164</v>
      </c>
      <c r="B24" s="229"/>
      <c r="C24" s="229"/>
      <c r="D24" s="229"/>
      <c r="E24" s="229"/>
      <c r="F24" s="229"/>
      <c r="G24" s="229"/>
      <c r="H24" s="229"/>
      <c r="I24" s="229"/>
      <c r="J24" s="229"/>
      <c r="K24" s="229"/>
      <c r="L24" s="230"/>
      <c r="M24" s="16"/>
      <c r="N24" s="16"/>
      <c r="O24" s="16"/>
      <c r="P24" s="16"/>
      <c r="Q24" s="16"/>
      <c r="R24" s="16"/>
      <c r="S24" s="16"/>
      <c r="T24" s="16"/>
      <c r="U24" s="16"/>
      <c r="V24" s="16"/>
    </row>
    <row r="25" spans="1:25" ht="18" customHeight="1" x14ac:dyDescent="0.2">
      <c r="A25" s="231"/>
      <c r="B25" s="232"/>
      <c r="C25" s="232"/>
      <c r="D25" s="232"/>
      <c r="E25" s="232"/>
      <c r="F25" s="232"/>
      <c r="G25" s="232"/>
      <c r="H25" s="232"/>
      <c r="I25" s="232"/>
      <c r="J25" s="232"/>
      <c r="K25" s="232"/>
      <c r="L25" s="233"/>
      <c r="M25" s="16"/>
      <c r="N25" s="16"/>
      <c r="O25" s="16"/>
      <c r="P25" s="16"/>
      <c r="Q25" s="16"/>
      <c r="R25" s="16"/>
      <c r="S25" s="16"/>
      <c r="T25" s="16"/>
      <c r="U25" s="16"/>
      <c r="V25" s="16"/>
    </row>
    <row r="26" spans="1:25" ht="18" customHeight="1" x14ac:dyDescent="0.2">
      <c r="A26" s="231"/>
      <c r="B26" s="232"/>
      <c r="C26" s="232"/>
      <c r="D26" s="232"/>
      <c r="E26" s="232"/>
      <c r="F26" s="232"/>
      <c r="G26" s="232"/>
      <c r="H26" s="232"/>
      <c r="I26" s="232"/>
      <c r="J26" s="232"/>
      <c r="K26" s="232"/>
      <c r="L26" s="233"/>
      <c r="M26" s="16"/>
      <c r="N26" s="16"/>
      <c r="O26" s="16"/>
      <c r="P26" s="16"/>
      <c r="Q26" s="16"/>
      <c r="R26" s="16"/>
      <c r="S26" s="16"/>
      <c r="T26" s="16"/>
      <c r="U26" s="16"/>
      <c r="V26" s="16"/>
    </row>
    <row r="27" spans="1:25" ht="18" customHeight="1" x14ac:dyDescent="0.2">
      <c r="A27" s="231"/>
      <c r="B27" s="232"/>
      <c r="C27" s="232"/>
      <c r="D27" s="232"/>
      <c r="E27" s="232"/>
      <c r="F27" s="232"/>
      <c r="G27" s="232"/>
      <c r="H27" s="232"/>
      <c r="I27" s="232"/>
      <c r="J27" s="232"/>
      <c r="K27" s="232"/>
      <c r="L27" s="233"/>
      <c r="M27" s="16"/>
      <c r="N27" s="16"/>
      <c r="O27" s="16"/>
      <c r="P27" s="16"/>
      <c r="Q27" s="16"/>
      <c r="R27" s="16"/>
      <c r="S27" s="16"/>
      <c r="T27" s="16"/>
      <c r="U27" s="16"/>
      <c r="V27" s="16"/>
    </row>
    <row r="28" spans="1:25" ht="18" customHeight="1" x14ac:dyDescent="0.2">
      <c r="A28" s="231"/>
      <c r="B28" s="232"/>
      <c r="C28" s="232"/>
      <c r="D28" s="232"/>
      <c r="E28" s="232"/>
      <c r="F28" s="232"/>
      <c r="G28" s="232"/>
      <c r="H28" s="232"/>
      <c r="I28" s="232"/>
      <c r="J28" s="232"/>
      <c r="K28" s="232"/>
      <c r="L28" s="233"/>
      <c r="M28" s="16"/>
      <c r="N28" s="16"/>
      <c r="O28" s="16"/>
      <c r="P28" s="16"/>
      <c r="Q28" s="16"/>
      <c r="R28" s="16"/>
      <c r="S28" s="16"/>
      <c r="T28" s="16"/>
      <c r="U28" s="16"/>
      <c r="V28" s="16"/>
    </row>
    <row r="29" spans="1:25" ht="18" customHeight="1" x14ac:dyDescent="0.2">
      <c r="A29" s="231"/>
      <c r="B29" s="232"/>
      <c r="C29" s="232"/>
      <c r="D29" s="232"/>
      <c r="E29" s="232"/>
      <c r="F29" s="232"/>
      <c r="G29" s="232"/>
      <c r="H29" s="232"/>
      <c r="I29" s="232"/>
      <c r="J29" s="232"/>
      <c r="K29" s="232"/>
      <c r="L29" s="233"/>
      <c r="M29" s="16"/>
      <c r="N29" s="16"/>
      <c r="O29" s="16"/>
      <c r="P29" s="16"/>
      <c r="Q29" s="16"/>
      <c r="R29" s="16"/>
      <c r="S29" s="16"/>
      <c r="T29" s="16"/>
      <c r="U29" s="16"/>
      <c r="V29" s="16"/>
    </row>
    <row r="30" spans="1:25" ht="18" customHeight="1" x14ac:dyDescent="0.2">
      <c r="A30" s="231"/>
      <c r="B30" s="232"/>
      <c r="C30" s="232"/>
      <c r="D30" s="232"/>
      <c r="E30" s="232"/>
      <c r="F30" s="232"/>
      <c r="G30" s="232"/>
      <c r="H30" s="232"/>
      <c r="I30" s="232"/>
      <c r="J30" s="232"/>
      <c r="K30" s="232"/>
      <c r="L30" s="233"/>
      <c r="M30" s="16"/>
      <c r="N30" s="16"/>
      <c r="O30" s="16"/>
      <c r="P30" s="16"/>
      <c r="Q30" s="16"/>
      <c r="R30" s="16"/>
      <c r="S30" s="16"/>
      <c r="T30" s="16"/>
      <c r="U30" s="16"/>
      <c r="V30" s="16"/>
    </row>
    <row r="31" spans="1:25" ht="18" customHeight="1" x14ac:dyDescent="0.2">
      <c r="A31" s="231"/>
      <c r="B31" s="232"/>
      <c r="C31" s="232"/>
      <c r="D31" s="232"/>
      <c r="E31" s="232"/>
      <c r="F31" s="232"/>
      <c r="G31" s="232"/>
      <c r="H31" s="232"/>
      <c r="I31" s="232"/>
      <c r="J31" s="232"/>
      <c r="K31" s="232"/>
      <c r="L31" s="233"/>
      <c r="M31" s="16"/>
      <c r="N31" s="16"/>
      <c r="O31" s="16"/>
      <c r="P31" s="16"/>
      <c r="Q31" s="16"/>
      <c r="R31" s="16"/>
      <c r="S31" s="16"/>
      <c r="T31" s="16"/>
      <c r="U31" s="16"/>
      <c r="V31" s="16"/>
    </row>
    <row r="32" spans="1:25" ht="18" customHeight="1" x14ac:dyDescent="0.2">
      <c r="A32" s="231"/>
      <c r="B32" s="232"/>
      <c r="C32" s="232"/>
      <c r="D32" s="232"/>
      <c r="E32" s="232"/>
      <c r="F32" s="232"/>
      <c r="G32" s="232"/>
      <c r="H32" s="232"/>
      <c r="I32" s="232"/>
      <c r="J32" s="232"/>
      <c r="K32" s="232"/>
      <c r="L32" s="233"/>
      <c r="M32" s="16"/>
      <c r="N32" s="16"/>
      <c r="O32" s="16"/>
      <c r="P32" s="16"/>
      <c r="Q32" s="16"/>
      <c r="R32" s="16"/>
      <c r="S32" s="16"/>
      <c r="T32" s="16"/>
      <c r="U32" s="16"/>
      <c r="V32" s="16"/>
      <c r="W32" s="16"/>
    </row>
    <row r="33" spans="1:23" ht="18" customHeight="1" x14ac:dyDescent="0.2">
      <c r="A33" s="231"/>
      <c r="B33" s="232"/>
      <c r="C33" s="232"/>
      <c r="D33" s="232"/>
      <c r="E33" s="232"/>
      <c r="F33" s="232"/>
      <c r="G33" s="232"/>
      <c r="H33" s="232"/>
      <c r="I33" s="232"/>
      <c r="J33" s="232"/>
      <c r="K33" s="232"/>
      <c r="L33" s="233"/>
      <c r="M33" s="16"/>
      <c r="N33" s="16"/>
      <c r="O33" s="16"/>
      <c r="P33" s="16"/>
      <c r="Q33" s="16"/>
      <c r="R33" s="16"/>
      <c r="S33" s="16"/>
      <c r="T33" s="16"/>
      <c r="U33" s="16"/>
      <c r="V33" s="16"/>
      <c r="W33" s="16"/>
    </row>
    <row r="34" spans="1:23" ht="18" customHeight="1" x14ac:dyDescent="0.2">
      <c r="A34" s="231"/>
      <c r="B34" s="232"/>
      <c r="C34" s="232"/>
      <c r="D34" s="232"/>
      <c r="E34" s="232"/>
      <c r="F34" s="232"/>
      <c r="G34" s="232"/>
      <c r="H34" s="232"/>
      <c r="I34" s="232"/>
      <c r="J34" s="232"/>
      <c r="K34" s="232"/>
      <c r="L34" s="233"/>
      <c r="M34" s="16"/>
      <c r="N34" s="16"/>
      <c r="O34" s="16"/>
      <c r="P34" s="16"/>
      <c r="Q34" s="16"/>
      <c r="R34" s="16"/>
      <c r="S34" s="16"/>
      <c r="T34" s="16"/>
      <c r="U34" s="16"/>
      <c r="V34" s="16"/>
      <c r="W34" s="16"/>
    </row>
    <row r="35" spans="1:23" ht="18" customHeight="1" x14ac:dyDescent="0.2">
      <c r="A35" s="231"/>
      <c r="B35" s="232"/>
      <c r="C35" s="232"/>
      <c r="D35" s="232"/>
      <c r="E35" s="232"/>
      <c r="F35" s="232"/>
      <c r="G35" s="232"/>
      <c r="H35" s="232"/>
      <c r="I35" s="232"/>
      <c r="J35" s="232"/>
      <c r="K35" s="232"/>
      <c r="L35" s="233"/>
      <c r="M35" s="16"/>
      <c r="N35" s="16"/>
      <c r="O35" s="16"/>
      <c r="P35" s="16"/>
      <c r="Q35" s="16"/>
      <c r="R35" s="16"/>
      <c r="S35" s="16"/>
      <c r="T35" s="16"/>
      <c r="U35" s="16"/>
      <c r="V35" s="16"/>
      <c r="W35" s="16"/>
    </row>
    <row r="36" spans="1:23" ht="18" customHeight="1" x14ac:dyDescent="0.2">
      <c r="A36" s="231"/>
      <c r="B36" s="232"/>
      <c r="C36" s="232"/>
      <c r="D36" s="232"/>
      <c r="E36" s="232"/>
      <c r="F36" s="232"/>
      <c r="G36" s="232"/>
      <c r="H36" s="232"/>
      <c r="I36" s="232"/>
      <c r="J36" s="232"/>
      <c r="K36" s="232"/>
      <c r="L36" s="233"/>
      <c r="M36" s="16"/>
      <c r="N36" s="16"/>
      <c r="O36" s="16"/>
      <c r="P36" s="16"/>
      <c r="Q36" s="16"/>
      <c r="R36" s="16"/>
      <c r="S36" s="16"/>
      <c r="T36" s="16"/>
      <c r="U36" s="16"/>
      <c r="V36" s="16"/>
      <c r="W36" s="16"/>
    </row>
    <row r="37" spans="1:23" ht="18" customHeight="1" x14ac:dyDescent="0.2">
      <c r="A37" s="231"/>
      <c r="B37" s="232"/>
      <c r="C37" s="232"/>
      <c r="D37" s="232"/>
      <c r="E37" s="232"/>
      <c r="F37" s="232"/>
      <c r="G37" s="232"/>
      <c r="H37" s="232"/>
      <c r="I37" s="232"/>
      <c r="J37" s="232"/>
      <c r="K37" s="232"/>
      <c r="L37" s="233"/>
      <c r="M37" s="16"/>
      <c r="N37" s="16"/>
      <c r="O37" s="16"/>
      <c r="P37" s="16"/>
      <c r="Q37" s="16"/>
      <c r="R37" s="16"/>
      <c r="S37" s="16"/>
      <c r="T37" s="16"/>
      <c r="U37" s="16"/>
      <c r="V37" s="16"/>
      <c r="W37" s="16"/>
    </row>
    <row r="38" spans="1:23" ht="18" customHeight="1" x14ac:dyDescent="0.2">
      <c r="A38" s="231"/>
      <c r="B38" s="232"/>
      <c r="C38" s="232"/>
      <c r="D38" s="232"/>
      <c r="E38" s="232"/>
      <c r="F38" s="232"/>
      <c r="G38" s="232"/>
      <c r="H38" s="232"/>
      <c r="I38" s="232"/>
      <c r="J38" s="232"/>
      <c r="K38" s="232"/>
      <c r="L38" s="233"/>
      <c r="M38" s="16"/>
      <c r="N38" s="16"/>
      <c r="O38" s="16"/>
      <c r="P38" s="16"/>
      <c r="Q38" s="16"/>
      <c r="R38" s="16"/>
      <c r="S38" s="16"/>
      <c r="T38" s="16"/>
      <c r="U38" s="16"/>
      <c r="V38" s="16"/>
      <c r="W38" s="16"/>
    </row>
    <row r="39" spans="1:23" ht="18" customHeight="1" x14ac:dyDescent="0.2">
      <c r="A39" s="231"/>
      <c r="B39" s="232"/>
      <c r="C39" s="232"/>
      <c r="D39" s="232"/>
      <c r="E39" s="232"/>
      <c r="F39" s="232"/>
      <c r="G39" s="232"/>
      <c r="H39" s="232"/>
      <c r="I39" s="232"/>
      <c r="J39" s="232"/>
      <c r="K39" s="232"/>
      <c r="L39" s="233"/>
      <c r="M39" s="16"/>
      <c r="N39" s="16"/>
      <c r="O39" s="16"/>
      <c r="P39" s="16"/>
      <c r="Q39" s="16"/>
      <c r="R39" s="16"/>
      <c r="S39" s="16"/>
      <c r="T39" s="16"/>
      <c r="U39" s="16"/>
      <c r="V39" s="16"/>
      <c r="W39" s="16"/>
    </row>
    <row r="40" spans="1:23" ht="18" customHeight="1" x14ac:dyDescent="0.2">
      <c r="A40" s="231"/>
      <c r="B40" s="232"/>
      <c r="C40" s="232"/>
      <c r="D40" s="232"/>
      <c r="E40" s="232"/>
      <c r="F40" s="232"/>
      <c r="G40" s="232"/>
      <c r="H40" s="232"/>
      <c r="I40" s="232"/>
      <c r="J40" s="232"/>
      <c r="K40" s="232"/>
      <c r="L40" s="233"/>
      <c r="M40" s="16"/>
      <c r="N40" s="16"/>
      <c r="O40" s="16"/>
      <c r="P40" s="16"/>
      <c r="Q40" s="16"/>
      <c r="R40" s="16"/>
      <c r="S40" s="16"/>
      <c r="T40" s="16"/>
      <c r="U40" s="16"/>
      <c r="V40" s="16"/>
      <c r="W40" s="16"/>
    </row>
    <row r="41" spans="1:23" ht="18" customHeight="1" x14ac:dyDescent="0.2">
      <c r="A41" s="231"/>
      <c r="B41" s="232"/>
      <c r="C41" s="232"/>
      <c r="D41" s="232"/>
      <c r="E41" s="232"/>
      <c r="F41" s="232"/>
      <c r="G41" s="232"/>
      <c r="H41" s="232"/>
      <c r="I41" s="232"/>
      <c r="J41" s="232"/>
      <c r="K41" s="232"/>
      <c r="L41" s="233"/>
      <c r="M41" s="16"/>
      <c r="N41" s="16"/>
      <c r="O41" s="16"/>
      <c r="P41" s="16"/>
      <c r="Q41" s="16"/>
      <c r="R41" s="16"/>
      <c r="S41" s="16"/>
      <c r="T41" s="16"/>
      <c r="U41" s="16"/>
      <c r="V41" s="16"/>
      <c r="W41" s="16"/>
    </row>
    <row r="42" spans="1:23" ht="18" customHeight="1" x14ac:dyDescent="0.2">
      <c r="A42" s="231"/>
      <c r="B42" s="232"/>
      <c r="C42" s="232"/>
      <c r="D42" s="232"/>
      <c r="E42" s="232"/>
      <c r="F42" s="232"/>
      <c r="G42" s="232"/>
      <c r="H42" s="232"/>
      <c r="I42" s="232"/>
      <c r="J42" s="232"/>
      <c r="K42" s="232"/>
      <c r="L42" s="233"/>
      <c r="M42" s="16"/>
      <c r="N42" s="16"/>
      <c r="O42" s="16"/>
      <c r="P42" s="16"/>
      <c r="Q42" s="16"/>
      <c r="R42" s="16"/>
      <c r="S42" s="16"/>
      <c r="T42" s="16"/>
      <c r="U42" s="16"/>
      <c r="V42" s="16"/>
      <c r="W42" s="16"/>
    </row>
    <row r="43" spans="1:23" ht="18" customHeight="1" x14ac:dyDescent="0.2">
      <c r="A43" s="231"/>
      <c r="B43" s="232"/>
      <c r="C43" s="232"/>
      <c r="D43" s="232"/>
      <c r="E43" s="232"/>
      <c r="F43" s="232"/>
      <c r="G43" s="232"/>
      <c r="H43" s="232"/>
      <c r="I43" s="232"/>
      <c r="J43" s="232"/>
      <c r="K43" s="232"/>
      <c r="L43" s="233"/>
      <c r="M43" s="16"/>
      <c r="N43" s="16"/>
      <c r="O43" s="16"/>
      <c r="P43" s="16"/>
      <c r="Q43" s="16"/>
      <c r="R43" s="16"/>
      <c r="S43" s="16"/>
      <c r="T43" s="16"/>
      <c r="U43" s="16"/>
      <c r="V43" s="16"/>
      <c r="W43" s="16"/>
    </row>
    <row r="44" spans="1:23" ht="18" customHeight="1" x14ac:dyDescent="0.2">
      <c r="A44" s="231"/>
      <c r="B44" s="232"/>
      <c r="C44" s="232"/>
      <c r="D44" s="232"/>
      <c r="E44" s="232"/>
      <c r="F44" s="232"/>
      <c r="G44" s="232"/>
      <c r="H44" s="232"/>
      <c r="I44" s="232"/>
      <c r="J44" s="232"/>
      <c r="K44" s="232"/>
      <c r="L44" s="233"/>
      <c r="M44" s="16"/>
      <c r="N44" s="16"/>
      <c r="O44" s="16"/>
      <c r="P44" s="16"/>
      <c r="Q44" s="16"/>
      <c r="R44" s="16"/>
      <c r="S44" s="16"/>
      <c r="T44" s="16"/>
      <c r="U44" s="16"/>
      <c r="V44" s="16"/>
      <c r="W44" s="16"/>
    </row>
    <row r="45" spans="1:23" ht="18" customHeight="1" x14ac:dyDescent="0.2">
      <c r="A45" s="231"/>
      <c r="B45" s="232"/>
      <c r="C45" s="232"/>
      <c r="D45" s="232"/>
      <c r="E45" s="232"/>
      <c r="F45" s="232"/>
      <c r="G45" s="232"/>
      <c r="H45" s="232"/>
      <c r="I45" s="232"/>
      <c r="J45" s="232"/>
      <c r="K45" s="232"/>
      <c r="L45" s="233"/>
      <c r="M45" s="16"/>
      <c r="N45" s="16"/>
      <c r="O45" s="16"/>
      <c r="P45" s="16"/>
      <c r="Q45" s="16"/>
      <c r="R45" s="16"/>
      <c r="S45" s="16"/>
      <c r="T45" s="16"/>
      <c r="U45" s="16"/>
      <c r="V45" s="16"/>
      <c r="W45" s="16"/>
    </row>
    <row r="46" spans="1:23" ht="18" customHeight="1" x14ac:dyDescent="0.2">
      <c r="A46" s="231"/>
      <c r="B46" s="232"/>
      <c r="C46" s="232"/>
      <c r="D46" s="232"/>
      <c r="E46" s="232"/>
      <c r="F46" s="232"/>
      <c r="G46" s="232"/>
      <c r="H46" s="232"/>
      <c r="I46" s="232"/>
      <c r="J46" s="232"/>
      <c r="K46" s="232"/>
      <c r="L46" s="233"/>
      <c r="M46" s="16"/>
      <c r="N46" s="16"/>
      <c r="O46" s="16"/>
      <c r="P46" s="16"/>
      <c r="Q46" s="16"/>
      <c r="R46" s="16"/>
      <c r="S46" s="16"/>
      <c r="T46" s="16"/>
      <c r="U46" s="16"/>
      <c r="V46" s="16"/>
      <c r="W46" s="16"/>
    </row>
    <row r="47" spans="1:23" ht="18" customHeight="1" x14ac:dyDescent="0.2">
      <c r="A47" s="231"/>
      <c r="B47" s="232"/>
      <c r="C47" s="232"/>
      <c r="D47" s="232"/>
      <c r="E47" s="232"/>
      <c r="F47" s="232"/>
      <c r="G47" s="232"/>
      <c r="H47" s="232"/>
      <c r="I47" s="232"/>
      <c r="J47" s="232"/>
      <c r="K47" s="232"/>
      <c r="L47" s="233"/>
      <c r="M47" s="16"/>
      <c r="N47" s="16"/>
      <c r="O47" s="16"/>
      <c r="P47" s="16"/>
      <c r="Q47" s="16"/>
      <c r="R47" s="16"/>
      <c r="S47" s="16"/>
      <c r="T47" s="16"/>
      <c r="U47" s="16"/>
      <c r="V47" s="16"/>
      <c r="W47" s="16"/>
    </row>
    <row r="48" spans="1:23" ht="18" customHeight="1" x14ac:dyDescent="0.2">
      <c r="A48" s="231"/>
      <c r="B48" s="232"/>
      <c r="C48" s="232"/>
      <c r="D48" s="232"/>
      <c r="E48" s="232"/>
      <c r="F48" s="232"/>
      <c r="G48" s="232"/>
      <c r="H48" s="232"/>
      <c r="I48" s="232"/>
      <c r="J48" s="232"/>
      <c r="K48" s="232"/>
      <c r="L48" s="233"/>
      <c r="M48" s="16"/>
      <c r="N48" s="16"/>
      <c r="O48" s="16"/>
      <c r="P48" s="16"/>
      <c r="Q48" s="16"/>
      <c r="R48" s="16"/>
      <c r="S48" s="16"/>
      <c r="T48" s="16"/>
      <c r="U48" s="16"/>
      <c r="V48" s="16"/>
      <c r="W48" s="16"/>
    </row>
    <row r="49" spans="1:23" ht="18" customHeight="1" x14ac:dyDescent="0.2">
      <c r="A49" s="231"/>
      <c r="B49" s="232"/>
      <c r="C49" s="232"/>
      <c r="D49" s="232"/>
      <c r="E49" s="232"/>
      <c r="F49" s="232"/>
      <c r="G49" s="232"/>
      <c r="H49" s="232"/>
      <c r="I49" s="232"/>
      <c r="J49" s="232"/>
      <c r="K49" s="232"/>
      <c r="L49" s="233"/>
      <c r="M49" s="16"/>
      <c r="N49" s="16"/>
      <c r="O49" s="16"/>
      <c r="P49" s="16"/>
      <c r="Q49" s="16"/>
      <c r="R49" s="16"/>
      <c r="S49" s="16"/>
      <c r="T49" s="16"/>
      <c r="U49" s="16"/>
      <c r="V49" s="16"/>
      <c r="W49" s="16"/>
    </row>
    <row r="50" spans="1:23" ht="18" customHeight="1" x14ac:dyDescent="0.2">
      <c r="A50" s="231"/>
      <c r="B50" s="232"/>
      <c r="C50" s="232"/>
      <c r="D50" s="232"/>
      <c r="E50" s="232"/>
      <c r="F50" s="232"/>
      <c r="G50" s="232"/>
      <c r="H50" s="232"/>
      <c r="I50" s="232"/>
      <c r="J50" s="232"/>
      <c r="K50" s="232"/>
      <c r="L50" s="233"/>
      <c r="M50" s="16"/>
      <c r="N50" s="16"/>
      <c r="O50" s="16"/>
      <c r="P50" s="16"/>
      <c r="Q50" s="16"/>
      <c r="R50" s="16"/>
      <c r="S50" s="16"/>
      <c r="T50" s="16"/>
      <c r="U50" s="16"/>
      <c r="V50" s="16"/>
      <c r="W50" s="16"/>
    </row>
    <row r="51" spans="1:23" ht="18" customHeight="1" x14ac:dyDescent="0.2">
      <c r="A51" s="231"/>
      <c r="B51" s="232"/>
      <c r="C51" s="232"/>
      <c r="D51" s="232"/>
      <c r="E51" s="232"/>
      <c r="F51" s="232"/>
      <c r="G51" s="232"/>
      <c r="H51" s="232"/>
      <c r="I51" s="232"/>
      <c r="J51" s="232"/>
      <c r="K51" s="232"/>
      <c r="L51" s="233"/>
      <c r="M51" s="16"/>
      <c r="N51" s="16"/>
      <c r="O51" s="16"/>
      <c r="P51" s="16"/>
      <c r="Q51" s="16"/>
      <c r="R51" s="16"/>
      <c r="S51" s="16"/>
      <c r="T51" s="16"/>
      <c r="U51" s="16"/>
      <c r="V51" s="16"/>
      <c r="W51" s="16"/>
    </row>
    <row r="52" spans="1:23" ht="18" customHeight="1" x14ac:dyDescent="0.2">
      <c r="A52" s="231"/>
      <c r="B52" s="232"/>
      <c r="C52" s="232"/>
      <c r="D52" s="232"/>
      <c r="E52" s="232"/>
      <c r="F52" s="232"/>
      <c r="G52" s="232"/>
      <c r="H52" s="232"/>
      <c r="I52" s="232"/>
      <c r="J52" s="232"/>
      <c r="K52" s="232"/>
      <c r="L52" s="233"/>
      <c r="M52" s="16"/>
      <c r="N52" s="16"/>
      <c r="O52" s="16"/>
      <c r="P52" s="16"/>
      <c r="Q52" s="16"/>
      <c r="R52" s="16"/>
      <c r="S52" s="16"/>
      <c r="T52" s="16"/>
      <c r="U52" s="16"/>
      <c r="V52" s="16"/>
      <c r="W52" s="16"/>
    </row>
    <row r="53" spans="1:23" ht="18" customHeight="1" x14ac:dyDescent="0.2">
      <c r="A53" s="231"/>
      <c r="B53" s="232"/>
      <c r="C53" s="232"/>
      <c r="D53" s="232"/>
      <c r="E53" s="232"/>
      <c r="F53" s="232"/>
      <c r="G53" s="232"/>
      <c r="H53" s="232"/>
      <c r="I53" s="232"/>
      <c r="J53" s="232"/>
      <c r="K53" s="232"/>
      <c r="L53" s="233"/>
      <c r="M53" s="16"/>
      <c r="N53" s="16"/>
      <c r="O53" s="16"/>
      <c r="P53" s="16"/>
      <c r="Q53" s="16"/>
      <c r="R53" s="16"/>
      <c r="S53" s="16"/>
      <c r="T53" s="16"/>
      <c r="U53" s="16"/>
      <c r="V53" s="16"/>
      <c r="W53" s="16"/>
    </row>
    <row r="54" spans="1:23" ht="18" customHeight="1" x14ac:dyDescent="0.2">
      <c r="A54" s="231"/>
      <c r="B54" s="232"/>
      <c r="C54" s="232"/>
      <c r="D54" s="232"/>
      <c r="E54" s="232"/>
      <c r="F54" s="232"/>
      <c r="G54" s="232"/>
      <c r="H54" s="232"/>
      <c r="I54" s="232"/>
      <c r="J54" s="232"/>
      <c r="K54" s="232"/>
      <c r="L54" s="233"/>
      <c r="M54" s="16"/>
      <c r="N54" s="16"/>
      <c r="O54" s="16"/>
      <c r="P54" s="16"/>
      <c r="Q54" s="16"/>
      <c r="R54" s="16"/>
      <c r="S54" s="16"/>
      <c r="T54" s="16"/>
      <c r="U54" s="16"/>
      <c r="V54" s="16"/>
      <c r="W54" s="16"/>
    </row>
    <row r="55" spans="1:23" ht="18" customHeight="1" x14ac:dyDescent="0.2">
      <c r="A55" s="234"/>
      <c r="B55" s="235"/>
      <c r="C55" s="235"/>
      <c r="D55" s="235"/>
      <c r="E55" s="235"/>
      <c r="F55" s="235"/>
      <c r="G55" s="235"/>
      <c r="H55" s="235"/>
      <c r="I55" s="235"/>
      <c r="J55" s="235"/>
      <c r="K55" s="235"/>
      <c r="L55" s="236"/>
      <c r="M55" s="16"/>
      <c r="N55" s="16"/>
      <c r="O55" s="16"/>
      <c r="P55" s="16"/>
      <c r="Q55" s="16"/>
      <c r="R55" s="16"/>
      <c r="S55" s="16"/>
      <c r="T55" s="16"/>
      <c r="U55" s="16"/>
      <c r="V55" s="16"/>
      <c r="W55" s="16"/>
    </row>
    <row r="56" spans="1:23" ht="18" customHeight="1" x14ac:dyDescent="0.2">
      <c r="A56" s="37"/>
      <c r="B56" s="31"/>
      <c r="C56" s="31"/>
      <c r="D56" s="16"/>
      <c r="E56" s="16"/>
      <c r="F56" s="16"/>
      <c r="G56" s="16"/>
      <c r="H56" s="16"/>
      <c r="I56" s="16"/>
      <c r="J56" s="16"/>
      <c r="K56" s="16"/>
      <c r="L56" s="16"/>
      <c r="M56" s="16"/>
      <c r="N56" s="16"/>
      <c r="O56" s="16"/>
      <c r="P56" s="16"/>
      <c r="Q56" s="16"/>
      <c r="R56" s="16"/>
      <c r="S56" s="16"/>
      <c r="T56" s="16"/>
      <c r="U56" s="16"/>
      <c r="V56" s="16"/>
      <c r="W56" s="16"/>
    </row>
  </sheetData>
  <mergeCells count="4">
    <mergeCell ref="T1:V1"/>
    <mergeCell ref="A6:B6"/>
    <mergeCell ref="A24:L55"/>
    <mergeCell ref="D14:E14"/>
  </mergeCells>
  <phoneticPr fontId="20" type="noConversion"/>
  <pageMargins left="0.25" right="0.25" top="0.34" bottom="0.37" header="0.3" footer="0.3"/>
  <pageSetup paperSize="9" scale="50"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2E927-E2EE-4980-BA9C-57D973A4F2AF}">
  <sheetPr>
    <tabColor rgb="FF92D050"/>
    <pageSetUpPr fitToPage="1"/>
  </sheetPr>
  <dimension ref="A1:Z54"/>
  <sheetViews>
    <sheetView showGridLines="0" zoomScale="90" zoomScaleNormal="90" workbookViewId="0">
      <selection activeCell="D6" sqref="D6:F6"/>
    </sheetView>
  </sheetViews>
  <sheetFormatPr defaultColWidth="8.875" defaultRowHeight="16.5" x14ac:dyDescent="0.2"/>
  <cols>
    <col min="1" max="1" width="5.25" style="2" customWidth="1"/>
    <col min="2" max="2" width="7.125" style="2" customWidth="1"/>
    <col min="3" max="3" width="13.5" style="2" customWidth="1"/>
    <col min="4" max="4" width="16.75" style="2" customWidth="1"/>
    <col min="5" max="5" width="19" style="2" bestFit="1" customWidth="1"/>
    <col min="6" max="6" width="14" style="2" customWidth="1"/>
    <col min="7" max="7" width="12.625" style="2" customWidth="1"/>
    <col min="8" max="8" width="9" style="2" customWidth="1"/>
    <col min="9" max="21" width="12.625" style="2" customWidth="1"/>
    <col min="22" max="22" width="14.125" style="2" customWidth="1"/>
    <col min="23" max="34" width="12.625" style="2" customWidth="1"/>
    <col min="35" max="16384" width="8.875" style="2"/>
  </cols>
  <sheetData>
    <row r="1" spans="1:24" s="1" customFormat="1" ht="24.95" customHeight="1" x14ac:dyDescent="0.2">
      <c r="A1" s="33" t="str">
        <f>V2</f>
        <v>下游滞箱费结算单/内容页/滞箱费项目</v>
      </c>
      <c r="B1" s="33"/>
      <c r="C1" s="33"/>
      <c r="D1" s="33"/>
      <c r="E1" s="33"/>
      <c r="F1" s="33"/>
      <c r="G1" s="129"/>
      <c r="H1" s="129"/>
      <c r="I1" s="129"/>
      <c r="J1" s="129"/>
      <c r="K1" s="129"/>
      <c r="U1" s="7" t="s">
        <v>0</v>
      </c>
      <c r="V1" s="204" t="s">
        <v>121</v>
      </c>
      <c r="W1" s="205"/>
      <c r="X1" s="206"/>
    </row>
    <row r="2" spans="1:24" s="1" customFormat="1" ht="24.95" customHeight="1" x14ac:dyDescent="0.2">
      <c r="A2" s="33"/>
      <c r="B2" s="33"/>
      <c r="C2" s="33"/>
      <c r="D2" s="33"/>
      <c r="E2" s="33"/>
      <c r="F2" s="33"/>
      <c r="G2" s="129"/>
      <c r="H2" s="129"/>
      <c r="I2" s="129"/>
      <c r="J2" s="129"/>
      <c r="K2" s="129"/>
      <c r="U2" s="7" t="s">
        <v>1</v>
      </c>
      <c r="V2" s="41" t="s">
        <v>63</v>
      </c>
      <c r="W2" s="42"/>
      <c r="X2" s="43"/>
    </row>
    <row r="3" spans="1:24" ht="18" customHeight="1" x14ac:dyDescent="0.2"/>
    <row r="4" spans="1:24" ht="18" customHeight="1" x14ac:dyDescent="0.2">
      <c r="A4" s="3"/>
      <c r="B4" s="3"/>
      <c r="C4" s="3"/>
      <c r="D4" s="3"/>
      <c r="E4" s="3"/>
      <c r="F4" s="3"/>
      <c r="G4" s="3"/>
      <c r="H4" s="3"/>
      <c r="I4" s="3"/>
      <c r="J4" s="3"/>
      <c r="K4" s="3"/>
      <c r="L4" s="3"/>
      <c r="M4" s="3"/>
      <c r="N4" s="3"/>
      <c r="O4" s="3"/>
      <c r="P4" s="3"/>
      <c r="Q4" s="3"/>
      <c r="R4" s="3"/>
      <c r="S4" s="3"/>
      <c r="T4" s="3"/>
      <c r="U4" s="3"/>
      <c r="V4" s="3"/>
      <c r="W4" s="3"/>
      <c r="X4" s="11" t="s">
        <v>2</v>
      </c>
    </row>
    <row r="5" spans="1:24" ht="18" customHeight="1" x14ac:dyDescent="0.2"/>
    <row r="6" spans="1:24" ht="18" customHeight="1" x14ac:dyDescent="0.2">
      <c r="A6" s="226" t="s">
        <v>3</v>
      </c>
      <c r="B6" s="227"/>
      <c r="C6" s="46" t="s">
        <v>23</v>
      </c>
      <c r="D6" s="5" t="s">
        <v>154</v>
      </c>
      <c r="E6" s="46" t="s">
        <v>48</v>
      </c>
      <c r="F6" s="46" t="s">
        <v>66</v>
      </c>
      <c r="H6" s="15"/>
      <c r="I6" s="15"/>
      <c r="J6" s="15"/>
      <c r="K6" s="15"/>
    </row>
    <row r="7" spans="1:24" ht="18" customHeight="1" x14ac:dyDescent="0.2">
      <c r="A7" s="12"/>
      <c r="B7" s="12"/>
      <c r="C7" s="40"/>
      <c r="D7" s="12"/>
      <c r="G7" s="15"/>
      <c r="H7" s="15"/>
      <c r="I7" s="15"/>
      <c r="J7" s="15"/>
      <c r="K7" s="15"/>
      <c r="L7" s="6"/>
      <c r="M7" s="6"/>
      <c r="N7" s="6"/>
      <c r="O7" s="6"/>
      <c r="P7" s="6"/>
    </row>
    <row r="8" spans="1:24" ht="18" customHeight="1" x14ac:dyDescent="0.2">
      <c r="A8" s="15" t="s">
        <v>155</v>
      </c>
      <c r="D8" s="239">
        <f>SUM(G13:G14)</f>
        <v>-1270.06</v>
      </c>
      <c r="E8" s="240"/>
    </row>
    <row r="9" spans="1:24" ht="18" customHeight="1" x14ac:dyDescent="0.2">
      <c r="A9" s="15" t="s">
        <v>33</v>
      </c>
      <c r="D9" s="94" t="s">
        <v>34</v>
      </c>
      <c r="E9" s="95"/>
      <c r="G9" s="15"/>
      <c r="H9" s="15"/>
      <c r="I9" s="15"/>
      <c r="J9" s="15"/>
      <c r="K9" s="15"/>
      <c r="L9" s="6"/>
      <c r="M9" s="6"/>
      <c r="N9" s="6"/>
      <c r="O9" s="6"/>
      <c r="P9" s="6"/>
    </row>
    <row r="10" spans="1:24" ht="18" customHeight="1" x14ac:dyDescent="0.2">
      <c r="A10" s="15"/>
      <c r="D10" s="116"/>
      <c r="E10" s="37"/>
      <c r="G10" s="15"/>
      <c r="H10" s="15"/>
      <c r="I10" s="15"/>
      <c r="J10" s="15"/>
      <c r="K10" s="15"/>
      <c r="L10" s="6"/>
      <c r="M10" s="6"/>
      <c r="N10" s="6"/>
      <c r="O10" s="6"/>
      <c r="P10" s="6"/>
    </row>
    <row r="11" spans="1:24" ht="18" customHeight="1" x14ac:dyDescent="0.2">
      <c r="A11" s="133" t="s">
        <v>156</v>
      </c>
      <c r="B11" s="12"/>
      <c r="C11" s="40"/>
      <c r="D11" s="12"/>
    </row>
    <row r="12" spans="1:24" ht="18" customHeight="1" x14ac:dyDescent="0.2">
      <c r="A12" s="51"/>
      <c r="B12" s="29" t="s">
        <v>15</v>
      </c>
      <c r="C12" s="82" t="s">
        <v>109</v>
      </c>
      <c r="D12" s="82" t="s">
        <v>110</v>
      </c>
      <c r="E12" s="84"/>
      <c r="F12" s="132" t="s">
        <v>160</v>
      </c>
      <c r="G12" s="29" t="s">
        <v>161</v>
      </c>
    </row>
    <row r="13" spans="1:24" ht="18" customHeight="1" x14ac:dyDescent="0.2">
      <c r="A13" s="47" t="s">
        <v>16</v>
      </c>
      <c r="B13" s="97">
        <v>1</v>
      </c>
      <c r="C13" s="68" t="s">
        <v>77</v>
      </c>
      <c r="D13" s="130" t="s">
        <v>112</v>
      </c>
      <c r="E13" s="62"/>
      <c r="F13" s="89">
        <f>SUM(T18:T22)</f>
        <v>-31</v>
      </c>
      <c r="G13" s="135">
        <f>SUM(X18:X22)</f>
        <v>-70.06</v>
      </c>
    </row>
    <row r="14" spans="1:24" ht="18" customHeight="1" x14ac:dyDescent="0.2">
      <c r="A14" s="47" t="s">
        <v>16</v>
      </c>
      <c r="B14" s="32">
        <v>2</v>
      </c>
      <c r="C14" s="98">
        <v>200975</v>
      </c>
      <c r="D14" s="237" t="s">
        <v>113</v>
      </c>
      <c r="E14" s="238"/>
      <c r="F14" s="89">
        <v>-120</v>
      </c>
      <c r="G14" s="135">
        <v>-1200</v>
      </c>
    </row>
    <row r="15" spans="1:24" ht="18" customHeight="1" x14ac:dyDescent="0.2">
      <c r="A15" s="92"/>
      <c r="B15" s="35"/>
      <c r="C15" s="86"/>
      <c r="D15" s="83"/>
      <c r="E15" s="21"/>
      <c r="F15" s="14"/>
      <c r="G15" s="93"/>
      <c r="H15" s="21"/>
      <c r="I15" s="21"/>
      <c r="J15" s="21"/>
      <c r="K15" s="21"/>
      <c r="L15" s="21"/>
      <c r="M15" s="6"/>
      <c r="N15" s="6"/>
    </row>
    <row r="16" spans="1:24" ht="18" customHeight="1" x14ac:dyDescent="0.2">
      <c r="A16" s="12" t="s">
        <v>83</v>
      </c>
      <c r="B16" s="12"/>
      <c r="C16" s="40"/>
      <c r="D16" s="12"/>
      <c r="G16" s="6"/>
      <c r="H16" s="6"/>
      <c r="I16" s="6"/>
      <c r="J16" s="6"/>
      <c r="K16" s="6"/>
    </row>
    <row r="17" spans="1:26" s="15" customFormat="1" ht="18" customHeight="1" x14ac:dyDescent="0.2">
      <c r="A17" s="51"/>
      <c r="B17" s="29" t="s">
        <v>15</v>
      </c>
      <c r="C17" s="29" t="s">
        <v>49</v>
      </c>
      <c r="D17" s="29" t="s">
        <v>46</v>
      </c>
      <c r="E17" s="53" t="s">
        <v>24</v>
      </c>
      <c r="F17" s="29" t="s">
        <v>80</v>
      </c>
      <c r="G17" s="85" t="s">
        <v>79</v>
      </c>
      <c r="H17" s="84"/>
      <c r="I17" s="29" t="s">
        <v>72</v>
      </c>
      <c r="J17" s="29" t="s">
        <v>73</v>
      </c>
      <c r="K17" s="29" t="s">
        <v>74</v>
      </c>
      <c r="L17" s="51" t="s">
        <v>75</v>
      </c>
      <c r="M17" s="51" t="s">
        <v>61</v>
      </c>
      <c r="N17" s="29" t="s">
        <v>45</v>
      </c>
      <c r="O17" s="54" t="s">
        <v>27</v>
      </c>
      <c r="P17" s="54" t="s">
        <v>89</v>
      </c>
      <c r="Q17" s="66" t="s">
        <v>151</v>
      </c>
      <c r="R17" s="66" t="s">
        <v>159</v>
      </c>
      <c r="S17" s="66" t="s">
        <v>157</v>
      </c>
      <c r="T17" s="66" t="s">
        <v>158</v>
      </c>
      <c r="U17" s="54" t="s">
        <v>28</v>
      </c>
      <c r="V17" s="54" t="s">
        <v>29</v>
      </c>
      <c r="W17" s="54" t="s">
        <v>30</v>
      </c>
      <c r="X17" s="54" t="s">
        <v>31</v>
      </c>
      <c r="Y17" s="55" t="s">
        <v>35</v>
      </c>
      <c r="Z17" s="54" t="s">
        <v>32</v>
      </c>
    </row>
    <row r="18" spans="1:26" ht="18" customHeight="1" x14ac:dyDescent="0.2">
      <c r="A18" s="47" t="s">
        <v>16</v>
      </c>
      <c r="B18" s="32">
        <v>1</v>
      </c>
      <c r="C18" s="69" t="s">
        <v>50</v>
      </c>
      <c r="D18" s="68">
        <v>44630</v>
      </c>
      <c r="E18" s="67" t="s">
        <v>39</v>
      </c>
      <c r="F18" s="80">
        <v>230579</v>
      </c>
      <c r="G18" s="87" t="s">
        <v>71</v>
      </c>
      <c r="H18" s="131"/>
      <c r="I18" s="68">
        <v>44668</v>
      </c>
      <c r="J18" s="68">
        <v>44672</v>
      </c>
      <c r="K18" s="80">
        <f>IF(I18&lt;&gt;"",J18-I18,"")</f>
        <v>4</v>
      </c>
      <c r="L18" s="68" t="s">
        <v>76</v>
      </c>
      <c r="M18" s="68">
        <v>44672</v>
      </c>
      <c r="N18" s="68">
        <v>44681</v>
      </c>
      <c r="O18" s="68">
        <v>44712</v>
      </c>
      <c r="P18" s="49">
        <v>60</v>
      </c>
      <c r="Q18" s="49">
        <f>IF(J18="",O18-D18,J18-D18)</f>
        <v>42</v>
      </c>
      <c r="R18" s="49">
        <f>Q18-P18</f>
        <v>-18</v>
      </c>
      <c r="S18" s="49">
        <v>-3</v>
      </c>
      <c r="T18" s="49">
        <f>R18-S18</f>
        <v>-15</v>
      </c>
      <c r="U18" s="134">
        <v>2</v>
      </c>
      <c r="V18" s="64">
        <v>0.13</v>
      </c>
      <c r="W18" s="134">
        <f>U18*(1+V18)</f>
        <v>2.2599999999999998</v>
      </c>
      <c r="X18" s="134">
        <f t="shared" ref="X18:X21" si="0">W18*_xlfn.NUMBERVALUE(T18)</f>
        <v>-33.9</v>
      </c>
      <c r="Y18" s="65">
        <v>235</v>
      </c>
      <c r="Z18" s="63" t="s">
        <v>47</v>
      </c>
    </row>
    <row r="19" spans="1:26" ht="18" customHeight="1" x14ac:dyDescent="0.2">
      <c r="A19" s="47" t="s">
        <v>16</v>
      </c>
      <c r="B19" s="32">
        <v>2</v>
      </c>
      <c r="C19" s="69">
        <v>80260518</v>
      </c>
      <c r="D19" s="68">
        <v>44653</v>
      </c>
      <c r="E19" s="67" t="s">
        <v>38</v>
      </c>
      <c r="F19" s="80">
        <v>230579</v>
      </c>
      <c r="G19" s="87" t="s">
        <v>71</v>
      </c>
      <c r="H19" s="131"/>
      <c r="I19" s="68">
        <v>44691</v>
      </c>
      <c r="J19" s="68">
        <v>44702</v>
      </c>
      <c r="K19" s="80">
        <f t="shared" ref="K19" si="1">IF(I19&lt;&gt;"",J19-I19,"")</f>
        <v>11</v>
      </c>
      <c r="L19" s="68" t="s">
        <v>162</v>
      </c>
      <c r="M19" s="68">
        <v>44702</v>
      </c>
      <c r="N19" s="68"/>
      <c r="O19" s="68">
        <v>44712</v>
      </c>
      <c r="P19" s="49">
        <v>60</v>
      </c>
      <c r="Q19" s="49">
        <f>IF(J19="",O19-D19,J19-D19-(K19-7))</f>
        <v>45</v>
      </c>
      <c r="R19" s="49">
        <f t="shared" ref="R19:R22" si="2">Q19-P19</f>
        <v>-15</v>
      </c>
      <c r="S19" s="49"/>
      <c r="T19" s="49">
        <f>Q19-P19</f>
        <v>-15</v>
      </c>
      <c r="U19" s="134">
        <v>2</v>
      </c>
      <c r="V19" s="64">
        <v>0.13</v>
      </c>
      <c r="W19" s="134">
        <f t="shared" ref="W19:W22" si="3">U19*(1+V19)</f>
        <v>2.2599999999999998</v>
      </c>
      <c r="X19" s="134">
        <f t="shared" si="0"/>
        <v>-33.9</v>
      </c>
      <c r="Y19" s="65">
        <v>235</v>
      </c>
      <c r="Z19" s="63" t="s">
        <v>47</v>
      </c>
    </row>
    <row r="20" spans="1:26" ht="18" customHeight="1" x14ac:dyDescent="0.2">
      <c r="A20" s="47" t="s">
        <v>16</v>
      </c>
      <c r="B20" s="32">
        <v>3</v>
      </c>
      <c r="C20" s="69">
        <v>80260518</v>
      </c>
      <c r="D20" s="68">
        <v>44653</v>
      </c>
      <c r="E20" s="67" t="s">
        <v>40</v>
      </c>
      <c r="F20" s="80">
        <v>230579</v>
      </c>
      <c r="G20" s="87" t="s">
        <v>71</v>
      </c>
      <c r="H20" s="131"/>
      <c r="I20" s="68"/>
      <c r="J20" s="69"/>
      <c r="K20" s="68"/>
      <c r="L20" s="68"/>
      <c r="M20" s="68"/>
      <c r="N20" s="68"/>
      <c r="O20" s="68">
        <v>44712</v>
      </c>
      <c r="P20" s="49">
        <v>60</v>
      </c>
      <c r="Q20" s="49">
        <f>IF(J20="",O20-D20,J20-D20)</f>
        <v>59</v>
      </c>
      <c r="R20" s="49">
        <f t="shared" si="2"/>
        <v>-1</v>
      </c>
      <c r="S20" s="49"/>
      <c r="T20" s="49">
        <f>Q20-P20</f>
        <v>-1</v>
      </c>
      <c r="U20" s="134">
        <v>2</v>
      </c>
      <c r="V20" s="64">
        <v>0.13</v>
      </c>
      <c r="W20" s="134">
        <f t="shared" si="3"/>
        <v>2.2599999999999998</v>
      </c>
      <c r="X20" s="134">
        <f t="shared" si="0"/>
        <v>-2.2599999999999998</v>
      </c>
      <c r="Y20" s="65">
        <v>235</v>
      </c>
      <c r="Z20" s="63" t="s">
        <v>47</v>
      </c>
    </row>
    <row r="21" spans="1:26" ht="18" customHeight="1" x14ac:dyDescent="0.2">
      <c r="A21" s="47" t="s">
        <v>16</v>
      </c>
      <c r="B21" s="32">
        <v>4</v>
      </c>
      <c r="C21" s="69" t="s">
        <v>51</v>
      </c>
      <c r="D21" s="68">
        <v>44661</v>
      </c>
      <c r="E21" s="67" t="s">
        <v>25</v>
      </c>
      <c r="F21" s="80">
        <v>230586</v>
      </c>
      <c r="G21" s="87" t="s">
        <v>82</v>
      </c>
      <c r="H21" s="131"/>
      <c r="I21" s="68"/>
      <c r="J21" s="69"/>
      <c r="K21" s="68"/>
      <c r="L21" s="70"/>
      <c r="M21" s="70"/>
      <c r="N21" s="68"/>
      <c r="O21" s="68">
        <v>44712</v>
      </c>
      <c r="P21" s="49">
        <v>60</v>
      </c>
      <c r="Q21" s="49">
        <f>IF(J21="",O21-D21,J21-D21)</f>
        <v>51</v>
      </c>
      <c r="R21" s="49">
        <f t="shared" si="2"/>
        <v>-9</v>
      </c>
      <c r="S21" s="49"/>
      <c r="T21" s="49">
        <v>0</v>
      </c>
      <c r="U21" s="134">
        <v>2</v>
      </c>
      <c r="V21" s="64">
        <v>0.13</v>
      </c>
      <c r="W21" s="134">
        <f t="shared" si="3"/>
        <v>2.2599999999999998</v>
      </c>
      <c r="X21" s="134">
        <f t="shared" si="0"/>
        <v>0</v>
      </c>
      <c r="Y21" s="65">
        <v>235</v>
      </c>
      <c r="Z21" s="63" t="s">
        <v>47</v>
      </c>
    </row>
    <row r="22" spans="1:26" ht="18" customHeight="1" x14ac:dyDescent="0.2">
      <c r="A22" s="47" t="s">
        <v>16</v>
      </c>
      <c r="B22" s="32">
        <v>5</v>
      </c>
      <c r="C22" s="69" t="s">
        <v>91</v>
      </c>
      <c r="D22" s="68">
        <v>44666</v>
      </c>
      <c r="E22" s="67" t="s">
        <v>26</v>
      </c>
      <c r="F22" s="80">
        <v>230586</v>
      </c>
      <c r="G22" s="87" t="s">
        <v>82</v>
      </c>
      <c r="H22" s="131"/>
      <c r="I22" s="68"/>
      <c r="J22" s="69"/>
      <c r="K22" s="68"/>
      <c r="L22" s="70"/>
      <c r="M22" s="70"/>
      <c r="N22" s="68"/>
      <c r="O22" s="68">
        <v>44712</v>
      </c>
      <c r="P22" s="49">
        <v>60</v>
      </c>
      <c r="Q22" s="49">
        <f>IF(J22="",O22-D22,J22-D22)</f>
        <v>46</v>
      </c>
      <c r="R22" s="49">
        <f t="shared" si="2"/>
        <v>-14</v>
      </c>
      <c r="S22" s="49"/>
      <c r="T22" s="49">
        <v>0</v>
      </c>
      <c r="U22" s="134">
        <v>2.5</v>
      </c>
      <c r="V22" s="64">
        <v>0.13</v>
      </c>
      <c r="W22" s="134">
        <f t="shared" si="3"/>
        <v>2.8249999999999997</v>
      </c>
      <c r="X22" s="134">
        <v>0</v>
      </c>
      <c r="Y22" s="65">
        <v>301</v>
      </c>
      <c r="Z22" s="63" t="s">
        <v>47</v>
      </c>
    </row>
    <row r="23" spans="1:26" ht="18" customHeight="1" x14ac:dyDescent="0.2">
      <c r="A23" s="58"/>
      <c r="B23" s="35"/>
      <c r="C23" s="37"/>
      <c r="D23" s="37"/>
      <c r="E23" s="6"/>
      <c r="F23" s="59"/>
      <c r="G23" s="21"/>
      <c r="H23" s="21"/>
      <c r="I23" s="21"/>
      <c r="J23" s="21"/>
      <c r="K23" s="21"/>
      <c r="Q23" s="21"/>
      <c r="R23" s="21"/>
      <c r="S23" s="21"/>
      <c r="U23" s="21"/>
    </row>
    <row r="24" spans="1:26" ht="18" customHeight="1" x14ac:dyDescent="0.2">
      <c r="A24" s="228" t="s">
        <v>163</v>
      </c>
      <c r="B24" s="229"/>
      <c r="C24" s="229"/>
      <c r="D24" s="229"/>
      <c r="E24" s="229"/>
      <c r="F24" s="229"/>
      <c r="G24" s="229"/>
      <c r="H24" s="229"/>
      <c r="I24" s="229"/>
      <c r="J24" s="229"/>
      <c r="K24" s="229"/>
      <c r="L24" s="230"/>
      <c r="M24" s="16"/>
      <c r="N24" s="16"/>
      <c r="O24" s="16"/>
      <c r="P24" s="16"/>
      <c r="Q24" s="16"/>
      <c r="R24" s="16"/>
      <c r="S24" s="16"/>
      <c r="T24" s="16"/>
      <c r="U24" s="16"/>
      <c r="V24" s="16"/>
      <c r="W24" s="16"/>
      <c r="X24" s="16"/>
    </row>
    <row r="25" spans="1:26" ht="18" customHeight="1" x14ac:dyDescent="0.2">
      <c r="A25" s="231"/>
      <c r="B25" s="232"/>
      <c r="C25" s="232"/>
      <c r="D25" s="232"/>
      <c r="E25" s="232"/>
      <c r="F25" s="232"/>
      <c r="G25" s="232"/>
      <c r="H25" s="232"/>
      <c r="I25" s="232"/>
      <c r="J25" s="232"/>
      <c r="K25" s="232"/>
      <c r="L25" s="233"/>
      <c r="M25" s="16"/>
      <c r="N25" s="16"/>
      <c r="O25" s="16"/>
      <c r="P25" s="16"/>
      <c r="Q25" s="16"/>
      <c r="R25" s="16"/>
      <c r="S25" s="16"/>
      <c r="T25" s="16"/>
      <c r="U25" s="16"/>
      <c r="V25" s="16"/>
      <c r="W25" s="16"/>
      <c r="X25" s="16"/>
    </row>
    <row r="26" spans="1:26" ht="18" customHeight="1" x14ac:dyDescent="0.2">
      <c r="A26" s="231"/>
      <c r="B26" s="232"/>
      <c r="C26" s="232"/>
      <c r="D26" s="232"/>
      <c r="E26" s="232"/>
      <c r="F26" s="232"/>
      <c r="G26" s="232"/>
      <c r="H26" s="232"/>
      <c r="I26" s="232"/>
      <c r="J26" s="232"/>
      <c r="K26" s="232"/>
      <c r="L26" s="233"/>
      <c r="M26" s="16"/>
      <c r="N26" s="16"/>
      <c r="O26" s="16"/>
      <c r="P26" s="16"/>
      <c r="Q26" s="16"/>
      <c r="R26" s="16"/>
      <c r="S26" s="16"/>
      <c r="T26" s="16"/>
      <c r="U26" s="16"/>
      <c r="V26" s="16"/>
      <c r="W26" s="16"/>
      <c r="X26" s="16"/>
    </row>
    <row r="27" spans="1:26" ht="18" customHeight="1" x14ac:dyDescent="0.2">
      <c r="A27" s="231"/>
      <c r="B27" s="232"/>
      <c r="C27" s="232"/>
      <c r="D27" s="232"/>
      <c r="E27" s="232"/>
      <c r="F27" s="232"/>
      <c r="G27" s="232"/>
      <c r="H27" s="232"/>
      <c r="I27" s="232"/>
      <c r="J27" s="232"/>
      <c r="K27" s="232"/>
      <c r="L27" s="233"/>
      <c r="M27" s="16"/>
      <c r="N27" s="16"/>
      <c r="O27" s="16"/>
      <c r="P27" s="16"/>
      <c r="Q27" s="16"/>
      <c r="R27" s="16"/>
      <c r="S27" s="16"/>
      <c r="T27" s="16"/>
      <c r="U27" s="16"/>
      <c r="V27" s="16"/>
      <c r="W27" s="16"/>
      <c r="X27" s="16"/>
    </row>
    <row r="28" spans="1:26" ht="18" customHeight="1" x14ac:dyDescent="0.2">
      <c r="A28" s="231"/>
      <c r="B28" s="232"/>
      <c r="C28" s="232"/>
      <c r="D28" s="232"/>
      <c r="E28" s="232"/>
      <c r="F28" s="232"/>
      <c r="G28" s="232"/>
      <c r="H28" s="232"/>
      <c r="I28" s="232"/>
      <c r="J28" s="232"/>
      <c r="K28" s="232"/>
      <c r="L28" s="233"/>
      <c r="M28" s="16"/>
      <c r="N28" s="16"/>
      <c r="O28" s="16"/>
      <c r="P28" s="16"/>
      <c r="Q28" s="16"/>
      <c r="R28" s="16"/>
      <c r="S28" s="16"/>
      <c r="T28" s="16"/>
      <c r="U28" s="16"/>
      <c r="V28" s="16"/>
      <c r="W28" s="16"/>
      <c r="X28" s="16"/>
    </row>
    <row r="29" spans="1:26" ht="18" customHeight="1" x14ac:dyDescent="0.2">
      <c r="A29" s="231"/>
      <c r="B29" s="232"/>
      <c r="C29" s="232"/>
      <c r="D29" s="232"/>
      <c r="E29" s="232"/>
      <c r="F29" s="232"/>
      <c r="G29" s="232"/>
      <c r="H29" s="232"/>
      <c r="I29" s="232"/>
      <c r="J29" s="232"/>
      <c r="K29" s="232"/>
      <c r="L29" s="233"/>
      <c r="M29" s="16"/>
      <c r="N29" s="16"/>
      <c r="O29" s="16"/>
      <c r="P29" s="16"/>
      <c r="Q29" s="16"/>
      <c r="R29" s="16"/>
      <c r="S29" s="16"/>
      <c r="T29" s="16"/>
      <c r="U29" s="16"/>
      <c r="V29" s="16"/>
      <c r="W29" s="16"/>
      <c r="X29" s="16"/>
    </row>
    <row r="30" spans="1:26" ht="18" customHeight="1" x14ac:dyDescent="0.2">
      <c r="A30" s="231"/>
      <c r="B30" s="232"/>
      <c r="C30" s="232"/>
      <c r="D30" s="232"/>
      <c r="E30" s="232"/>
      <c r="F30" s="232"/>
      <c r="G30" s="232"/>
      <c r="H30" s="232"/>
      <c r="I30" s="232"/>
      <c r="J30" s="232"/>
      <c r="K30" s="232"/>
      <c r="L30" s="233"/>
      <c r="M30" s="16"/>
      <c r="N30" s="16"/>
      <c r="O30" s="16"/>
      <c r="P30" s="16"/>
      <c r="Q30" s="16"/>
      <c r="R30" s="16"/>
      <c r="S30" s="16"/>
      <c r="T30" s="16"/>
      <c r="U30" s="16"/>
      <c r="V30" s="16"/>
      <c r="W30" s="16"/>
      <c r="X30" s="16"/>
    </row>
    <row r="31" spans="1:26" ht="18" customHeight="1" x14ac:dyDescent="0.2">
      <c r="A31" s="231"/>
      <c r="B31" s="232"/>
      <c r="C31" s="232"/>
      <c r="D31" s="232"/>
      <c r="E31" s="232"/>
      <c r="F31" s="232"/>
      <c r="G31" s="232"/>
      <c r="H31" s="232"/>
      <c r="I31" s="232"/>
      <c r="J31" s="232"/>
      <c r="K31" s="232"/>
      <c r="L31" s="233"/>
      <c r="M31" s="16"/>
      <c r="N31" s="16"/>
      <c r="O31" s="16"/>
      <c r="P31" s="16"/>
      <c r="Q31" s="16"/>
      <c r="R31" s="16"/>
      <c r="S31" s="16"/>
      <c r="T31" s="16"/>
      <c r="U31" s="16"/>
      <c r="V31" s="16"/>
      <c r="W31" s="16"/>
      <c r="X31" s="16"/>
    </row>
    <row r="32" spans="1:26" ht="18" customHeight="1" x14ac:dyDescent="0.2">
      <c r="A32" s="231"/>
      <c r="B32" s="232"/>
      <c r="C32" s="232"/>
      <c r="D32" s="232"/>
      <c r="E32" s="232"/>
      <c r="F32" s="232"/>
      <c r="G32" s="232"/>
      <c r="H32" s="232"/>
      <c r="I32" s="232"/>
      <c r="J32" s="232"/>
      <c r="K32" s="232"/>
      <c r="L32" s="233"/>
      <c r="M32" s="16"/>
      <c r="N32" s="16"/>
      <c r="O32" s="16"/>
      <c r="P32" s="16"/>
      <c r="Q32" s="16"/>
      <c r="R32" s="16"/>
      <c r="S32" s="16"/>
      <c r="T32" s="16"/>
      <c r="U32" s="16"/>
      <c r="V32" s="16"/>
      <c r="W32" s="16"/>
      <c r="X32" s="16"/>
      <c r="Y32" s="16"/>
    </row>
    <row r="33" spans="1:25" ht="18" customHeight="1" x14ac:dyDescent="0.2">
      <c r="A33" s="231"/>
      <c r="B33" s="232"/>
      <c r="C33" s="232"/>
      <c r="D33" s="232"/>
      <c r="E33" s="232"/>
      <c r="F33" s="232"/>
      <c r="G33" s="232"/>
      <c r="H33" s="232"/>
      <c r="I33" s="232"/>
      <c r="J33" s="232"/>
      <c r="K33" s="232"/>
      <c r="L33" s="233"/>
      <c r="M33" s="16"/>
      <c r="N33" s="16"/>
      <c r="O33" s="16"/>
      <c r="P33" s="16"/>
      <c r="Q33" s="16"/>
      <c r="R33" s="16"/>
      <c r="S33" s="16"/>
      <c r="T33" s="16"/>
      <c r="U33" s="16"/>
      <c r="V33" s="16"/>
      <c r="W33" s="16"/>
      <c r="X33" s="16"/>
      <c r="Y33" s="16"/>
    </row>
    <row r="34" spans="1:25" ht="18" customHeight="1" x14ac:dyDescent="0.2">
      <c r="A34" s="231"/>
      <c r="B34" s="232"/>
      <c r="C34" s="232"/>
      <c r="D34" s="232"/>
      <c r="E34" s="232"/>
      <c r="F34" s="232"/>
      <c r="G34" s="232"/>
      <c r="H34" s="232"/>
      <c r="I34" s="232"/>
      <c r="J34" s="232"/>
      <c r="K34" s="232"/>
      <c r="L34" s="233"/>
      <c r="M34" s="16"/>
      <c r="N34" s="16"/>
      <c r="O34" s="16"/>
      <c r="P34" s="16"/>
      <c r="Q34" s="16"/>
      <c r="R34" s="16"/>
      <c r="S34" s="16"/>
      <c r="T34" s="16"/>
      <c r="U34" s="16"/>
      <c r="V34" s="16"/>
      <c r="W34" s="16"/>
      <c r="X34" s="16"/>
      <c r="Y34" s="16"/>
    </row>
    <row r="35" spans="1:25" ht="18" customHeight="1" x14ac:dyDescent="0.2">
      <c r="A35" s="231"/>
      <c r="B35" s="232"/>
      <c r="C35" s="232"/>
      <c r="D35" s="232"/>
      <c r="E35" s="232"/>
      <c r="F35" s="232"/>
      <c r="G35" s="232"/>
      <c r="H35" s="232"/>
      <c r="I35" s="232"/>
      <c r="J35" s="232"/>
      <c r="K35" s="232"/>
      <c r="L35" s="233"/>
      <c r="M35" s="16"/>
      <c r="N35" s="16"/>
      <c r="O35" s="16"/>
      <c r="P35" s="16"/>
      <c r="Q35" s="16"/>
      <c r="R35" s="16"/>
      <c r="S35" s="16"/>
      <c r="T35" s="16"/>
      <c r="U35" s="16"/>
      <c r="V35" s="16"/>
      <c r="W35" s="16"/>
      <c r="X35" s="16"/>
      <c r="Y35" s="16"/>
    </row>
    <row r="36" spans="1:25" ht="18" customHeight="1" x14ac:dyDescent="0.2">
      <c r="A36" s="231"/>
      <c r="B36" s="232"/>
      <c r="C36" s="232"/>
      <c r="D36" s="232"/>
      <c r="E36" s="232"/>
      <c r="F36" s="232"/>
      <c r="G36" s="232"/>
      <c r="H36" s="232"/>
      <c r="I36" s="232"/>
      <c r="J36" s="232"/>
      <c r="K36" s="232"/>
      <c r="L36" s="233"/>
      <c r="M36" s="16"/>
      <c r="N36" s="16"/>
      <c r="O36" s="16"/>
      <c r="P36" s="16"/>
      <c r="Q36" s="16"/>
      <c r="R36" s="16"/>
      <c r="S36" s="16"/>
      <c r="T36" s="16"/>
      <c r="U36" s="16"/>
      <c r="V36" s="16"/>
      <c r="W36" s="16"/>
      <c r="X36" s="16"/>
      <c r="Y36" s="16"/>
    </row>
    <row r="37" spans="1:25" ht="18" customHeight="1" x14ac:dyDescent="0.2">
      <c r="A37" s="231"/>
      <c r="B37" s="232"/>
      <c r="C37" s="232"/>
      <c r="D37" s="232"/>
      <c r="E37" s="232"/>
      <c r="F37" s="232"/>
      <c r="G37" s="232"/>
      <c r="H37" s="232"/>
      <c r="I37" s="232"/>
      <c r="J37" s="232"/>
      <c r="K37" s="232"/>
      <c r="L37" s="233"/>
      <c r="M37" s="16"/>
      <c r="N37" s="16"/>
      <c r="O37" s="16"/>
      <c r="P37" s="16"/>
      <c r="Q37" s="16"/>
      <c r="R37" s="16"/>
      <c r="S37" s="16"/>
      <c r="T37" s="16"/>
      <c r="U37" s="16"/>
      <c r="V37" s="16"/>
      <c r="W37" s="16"/>
      <c r="X37" s="16"/>
      <c r="Y37" s="16"/>
    </row>
    <row r="38" spans="1:25" ht="18" customHeight="1" x14ac:dyDescent="0.2">
      <c r="A38" s="231"/>
      <c r="B38" s="232"/>
      <c r="C38" s="232"/>
      <c r="D38" s="232"/>
      <c r="E38" s="232"/>
      <c r="F38" s="232"/>
      <c r="G38" s="232"/>
      <c r="H38" s="232"/>
      <c r="I38" s="232"/>
      <c r="J38" s="232"/>
      <c r="K38" s="232"/>
      <c r="L38" s="233"/>
      <c r="M38" s="16"/>
      <c r="N38" s="16"/>
      <c r="O38" s="16"/>
      <c r="P38" s="16"/>
      <c r="Q38" s="16"/>
      <c r="R38" s="16"/>
      <c r="S38" s="16"/>
      <c r="T38" s="16"/>
      <c r="U38" s="16"/>
      <c r="V38" s="16"/>
      <c r="W38" s="16"/>
      <c r="X38" s="16"/>
      <c r="Y38" s="16"/>
    </row>
    <row r="39" spans="1:25" ht="18" customHeight="1" x14ac:dyDescent="0.2">
      <c r="A39" s="231"/>
      <c r="B39" s="232"/>
      <c r="C39" s="232"/>
      <c r="D39" s="232"/>
      <c r="E39" s="232"/>
      <c r="F39" s="232"/>
      <c r="G39" s="232"/>
      <c r="H39" s="232"/>
      <c r="I39" s="232"/>
      <c r="J39" s="232"/>
      <c r="K39" s="232"/>
      <c r="L39" s="233"/>
      <c r="M39" s="16"/>
      <c r="N39" s="16"/>
      <c r="O39" s="16"/>
      <c r="P39" s="16"/>
      <c r="Q39" s="16"/>
      <c r="R39" s="16"/>
      <c r="S39" s="16"/>
      <c r="T39" s="16"/>
      <c r="U39" s="16"/>
      <c r="V39" s="16"/>
      <c r="W39" s="16"/>
      <c r="X39" s="16"/>
      <c r="Y39" s="16"/>
    </row>
    <row r="40" spans="1:25" ht="18" customHeight="1" x14ac:dyDescent="0.2">
      <c r="A40" s="231"/>
      <c r="B40" s="232"/>
      <c r="C40" s="232"/>
      <c r="D40" s="232"/>
      <c r="E40" s="232"/>
      <c r="F40" s="232"/>
      <c r="G40" s="232"/>
      <c r="H40" s="232"/>
      <c r="I40" s="232"/>
      <c r="J40" s="232"/>
      <c r="K40" s="232"/>
      <c r="L40" s="233"/>
      <c r="M40" s="16"/>
      <c r="N40" s="16"/>
      <c r="O40" s="16"/>
      <c r="P40" s="16"/>
      <c r="Q40" s="16"/>
      <c r="R40" s="16"/>
      <c r="S40" s="16"/>
      <c r="T40" s="16"/>
      <c r="U40" s="16"/>
      <c r="V40" s="16"/>
      <c r="W40" s="16"/>
      <c r="X40" s="16"/>
      <c r="Y40" s="16"/>
    </row>
    <row r="41" spans="1:25" ht="18" customHeight="1" x14ac:dyDescent="0.2">
      <c r="A41" s="231"/>
      <c r="B41" s="232"/>
      <c r="C41" s="232"/>
      <c r="D41" s="232"/>
      <c r="E41" s="232"/>
      <c r="F41" s="232"/>
      <c r="G41" s="232"/>
      <c r="H41" s="232"/>
      <c r="I41" s="232"/>
      <c r="J41" s="232"/>
      <c r="K41" s="232"/>
      <c r="L41" s="233"/>
      <c r="M41" s="16"/>
      <c r="N41" s="16"/>
      <c r="O41" s="16"/>
      <c r="P41" s="16"/>
      <c r="Q41" s="16"/>
      <c r="R41" s="16"/>
      <c r="S41" s="16"/>
      <c r="T41" s="16"/>
      <c r="U41" s="16"/>
      <c r="V41" s="16"/>
      <c r="W41" s="16"/>
      <c r="X41" s="16"/>
      <c r="Y41" s="16"/>
    </row>
    <row r="42" spans="1:25" ht="18" customHeight="1" x14ac:dyDescent="0.2">
      <c r="A42" s="231"/>
      <c r="B42" s="232"/>
      <c r="C42" s="232"/>
      <c r="D42" s="232"/>
      <c r="E42" s="232"/>
      <c r="F42" s="232"/>
      <c r="G42" s="232"/>
      <c r="H42" s="232"/>
      <c r="I42" s="232"/>
      <c r="J42" s="232"/>
      <c r="K42" s="232"/>
      <c r="L42" s="233"/>
      <c r="M42" s="16"/>
      <c r="N42" s="16"/>
      <c r="O42" s="16"/>
      <c r="P42" s="16"/>
      <c r="Q42" s="16"/>
      <c r="R42" s="16"/>
      <c r="S42" s="16"/>
      <c r="T42" s="16"/>
      <c r="U42" s="16"/>
      <c r="V42" s="16"/>
      <c r="W42" s="16"/>
      <c r="X42" s="16"/>
      <c r="Y42" s="16"/>
    </row>
    <row r="43" spans="1:25" ht="18" customHeight="1" x14ac:dyDescent="0.2">
      <c r="A43" s="231"/>
      <c r="B43" s="232"/>
      <c r="C43" s="232"/>
      <c r="D43" s="232"/>
      <c r="E43" s="232"/>
      <c r="F43" s="232"/>
      <c r="G43" s="232"/>
      <c r="H43" s="232"/>
      <c r="I43" s="232"/>
      <c r="J43" s="232"/>
      <c r="K43" s="232"/>
      <c r="L43" s="233"/>
      <c r="M43" s="16"/>
      <c r="N43" s="16"/>
      <c r="O43" s="16"/>
      <c r="P43" s="16"/>
      <c r="Q43" s="16"/>
      <c r="R43" s="16"/>
      <c r="S43" s="16"/>
      <c r="T43" s="16"/>
      <c r="U43" s="16"/>
      <c r="V43" s="16"/>
      <c r="W43" s="16"/>
      <c r="X43" s="16"/>
      <c r="Y43" s="16"/>
    </row>
    <row r="44" spans="1:25" ht="18" customHeight="1" x14ac:dyDescent="0.2">
      <c r="A44" s="231"/>
      <c r="B44" s="232"/>
      <c r="C44" s="232"/>
      <c r="D44" s="232"/>
      <c r="E44" s="232"/>
      <c r="F44" s="232"/>
      <c r="G44" s="232"/>
      <c r="H44" s="232"/>
      <c r="I44" s="232"/>
      <c r="J44" s="232"/>
      <c r="K44" s="232"/>
      <c r="L44" s="233"/>
      <c r="M44" s="16"/>
      <c r="N44" s="16"/>
      <c r="O44" s="16"/>
      <c r="P44" s="16"/>
      <c r="Q44" s="16"/>
      <c r="R44" s="16"/>
      <c r="S44" s="16"/>
      <c r="T44" s="16"/>
      <c r="U44" s="16"/>
      <c r="V44" s="16"/>
      <c r="W44" s="16"/>
      <c r="X44" s="16"/>
      <c r="Y44" s="16"/>
    </row>
    <row r="45" spans="1:25" ht="18" customHeight="1" x14ac:dyDescent="0.2">
      <c r="A45" s="231"/>
      <c r="B45" s="232"/>
      <c r="C45" s="232"/>
      <c r="D45" s="232"/>
      <c r="E45" s="232"/>
      <c r="F45" s="232"/>
      <c r="G45" s="232"/>
      <c r="H45" s="232"/>
      <c r="I45" s="232"/>
      <c r="J45" s="232"/>
      <c r="K45" s="232"/>
      <c r="L45" s="233"/>
      <c r="M45" s="16"/>
      <c r="N45" s="16"/>
      <c r="O45" s="16"/>
      <c r="P45" s="16"/>
      <c r="Q45" s="16"/>
      <c r="R45" s="16"/>
      <c r="S45" s="16"/>
      <c r="T45" s="16"/>
      <c r="U45" s="16"/>
      <c r="V45" s="16"/>
      <c r="W45" s="16"/>
      <c r="X45" s="16"/>
      <c r="Y45" s="16"/>
    </row>
    <row r="46" spans="1:25" ht="18" customHeight="1" x14ac:dyDescent="0.2">
      <c r="A46" s="231"/>
      <c r="B46" s="232"/>
      <c r="C46" s="232"/>
      <c r="D46" s="232"/>
      <c r="E46" s="232"/>
      <c r="F46" s="232"/>
      <c r="G46" s="232"/>
      <c r="H46" s="232"/>
      <c r="I46" s="232"/>
      <c r="J46" s="232"/>
      <c r="K46" s="232"/>
      <c r="L46" s="233"/>
      <c r="M46" s="16"/>
      <c r="N46" s="16"/>
      <c r="O46" s="16"/>
      <c r="P46" s="16"/>
      <c r="Q46" s="16"/>
      <c r="R46" s="16"/>
      <c r="S46" s="16"/>
      <c r="T46" s="16"/>
      <c r="U46" s="16"/>
      <c r="V46" s="16"/>
      <c r="W46" s="16"/>
      <c r="X46" s="16"/>
      <c r="Y46" s="16"/>
    </row>
    <row r="47" spans="1:25" ht="18" customHeight="1" x14ac:dyDescent="0.2">
      <c r="A47" s="231"/>
      <c r="B47" s="232"/>
      <c r="C47" s="232"/>
      <c r="D47" s="232"/>
      <c r="E47" s="232"/>
      <c r="F47" s="232"/>
      <c r="G47" s="232"/>
      <c r="H47" s="232"/>
      <c r="I47" s="232"/>
      <c r="J47" s="232"/>
      <c r="K47" s="232"/>
      <c r="L47" s="233"/>
      <c r="M47" s="16"/>
      <c r="N47" s="16"/>
      <c r="O47" s="16"/>
      <c r="P47" s="16"/>
      <c r="Q47" s="16"/>
      <c r="R47" s="16"/>
      <c r="S47" s="16"/>
      <c r="T47" s="16"/>
      <c r="U47" s="16"/>
      <c r="V47" s="16"/>
      <c r="W47" s="16"/>
      <c r="X47" s="16"/>
      <c r="Y47" s="16"/>
    </row>
    <row r="48" spans="1:25" ht="18" customHeight="1" x14ac:dyDescent="0.2">
      <c r="A48" s="231"/>
      <c r="B48" s="232"/>
      <c r="C48" s="232"/>
      <c r="D48" s="232"/>
      <c r="E48" s="232"/>
      <c r="F48" s="232"/>
      <c r="G48" s="232"/>
      <c r="H48" s="232"/>
      <c r="I48" s="232"/>
      <c r="J48" s="232"/>
      <c r="K48" s="232"/>
      <c r="L48" s="233"/>
      <c r="M48" s="16"/>
      <c r="N48" s="16"/>
      <c r="O48" s="16"/>
      <c r="P48" s="16"/>
      <c r="Q48" s="16"/>
      <c r="R48" s="16"/>
      <c r="S48" s="16"/>
      <c r="T48" s="16"/>
      <c r="U48" s="16"/>
      <c r="V48" s="16"/>
      <c r="W48" s="16"/>
      <c r="X48" s="16"/>
      <c r="Y48" s="16"/>
    </row>
    <row r="49" spans="1:25" ht="18" customHeight="1" x14ac:dyDescent="0.2">
      <c r="A49" s="231"/>
      <c r="B49" s="232"/>
      <c r="C49" s="232"/>
      <c r="D49" s="232"/>
      <c r="E49" s="232"/>
      <c r="F49" s="232"/>
      <c r="G49" s="232"/>
      <c r="H49" s="232"/>
      <c r="I49" s="232"/>
      <c r="J49" s="232"/>
      <c r="K49" s="232"/>
      <c r="L49" s="233"/>
      <c r="M49" s="16"/>
      <c r="N49" s="16"/>
      <c r="O49" s="16"/>
      <c r="P49" s="16"/>
      <c r="Q49" s="16"/>
      <c r="R49" s="16"/>
      <c r="S49" s="16"/>
      <c r="T49" s="16"/>
      <c r="U49" s="16"/>
      <c r="V49" s="16"/>
      <c r="W49" s="16"/>
      <c r="X49" s="16"/>
      <c r="Y49" s="16"/>
    </row>
    <row r="50" spans="1:25" ht="18" customHeight="1" x14ac:dyDescent="0.2">
      <c r="A50" s="231"/>
      <c r="B50" s="232"/>
      <c r="C50" s="232"/>
      <c r="D50" s="232"/>
      <c r="E50" s="232"/>
      <c r="F50" s="232"/>
      <c r="G50" s="232"/>
      <c r="H50" s="232"/>
      <c r="I50" s="232"/>
      <c r="J50" s="232"/>
      <c r="K50" s="232"/>
      <c r="L50" s="233"/>
      <c r="M50" s="16"/>
      <c r="N50" s="16"/>
      <c r="O50" s="16"/>
      <c r="P50" s="16"/>
      <c r="Q50" s="16"/>
      <c r="R50" s="16"/>
      <c r="S50" s="16"/>
      <c r="T50" s="16"/>
      <c r="U50" s="16"/>
      <c r="V50" s="16"/>
      <c r="W50" s="16"/>
      <c r="X50" s="16"/>
      <c r="Y50" s="16"/>
    </row>
    <row r="51" spans="1:25" ht="18" customHeight="1" x14ac:dyDescent="0.2">
      <c r="A51" s="231"/>
      <c r="B51" s="232"/>
      <c r="C51" s="232"/>
      <c r="D51" s="232"/>
      <c r="E51" s="232"/>
      <c r="F51" s="232"/>
      <c r="G51" s="232"/>
      <c r="H51" s="232"/>
      <c r="I51" s="232"/>
      <c r="J51" s="232"/>
      <c r="K51" s="232"/>
      <c r="L51" s="233"/>
      <c r="M51" s="16"/>
      <c r="N51" s="16"/>
      <c r="O51" s="16"/>
      <c r="P51" s="16"/>
      <c r="Q51" s="16"/>
      <c r="R51" s="16"/>
      <c r="S51" s="16"/>
      <c r="T51" s="16"/>
      <c r="U51" s="16"/>
      <c r="V51" s="16"/>
      <c r="W51" s="16"/>
      <c r="X51" s="16"/>
      <c r="Y51" s="16"/>
    </row>
    <row r="52" spans="1:25" ht="18" customHeight="1" x14ac:dyDescent="0.2">
      <c r="A52" s="231"/>
      <c r="B52" s="232"/>
      <c r="C52" s="232"/>
      <c r="D52" s="232"/>
      <c r="E52" s="232"/>
      <c r="F52" s="232"/>
      <c r="G52" s="232"/>
      <c r="H52" s="232"/>
      <c r="I52" s="232"/>
      <c r="J52" s="232"/>
      <c r="K52" s="232"/>
      <c r="L52" s="233"/>
      <c r="M52" s="16"/>
      <c r="N52" s="16"/>
      <c r="O52" s="16"/>
      <c r="P52" s="16"/>
      <c r="Q52" s="16"/>
      <c r="R52" s="16"/>
      <c r="S52" s="16"/>
      <c r="T52" s="16"/>
      <c r="U52" s="16"/>
      <c r="V52" s="16"/>
      <c r="W52" s="16"/>
      <c r="X52" s="16"/>
      <c r="Y52" s="16"/>
    </row>
    <row r="53" spans="1:25" ht="18" customHeight="1" x14ac:dyDescent="0.2">
      <c r="A53" s="234"/>
      <c r="B53" s="235"/>
      <c r="C53" s="235"/>
      <c r="D53" s="235"/>
      <c r="E53" s="235"/>
      <c r="F53" s="235"/>
      <c r="G53" s="235"/>
      <c r="H53" s="235"/>
      <c r="I53" s="235"/>
      <c r="J53" s="235"/>
      <c r="K53" s="235"/>
      <c r="L53" s="236"/>
      <c r="M53" s="16"/>
      <c r="N53" s="16"/>
      <c r="O53" s="16"/>
      <c r="P53" s="16"/>
      <c r="Q53" s="16"/>
      <c r="R53" s="16"/>
      <c r="S53" s="16"/>
      <c r="T53" s="16"/>
      <c r="U53" s="16"/>
      <c r="V53" s="16"/>
      <c r="W53" s="16"/>
      <c r="X53" s="16"/>
      <c r="Y53" s="16"/>
    </row>
    <row r="54" spans="1:25" ht="18" customHeight="1" x14ac:dyDescent="0.2">
      <c r="A54" s="37"/>
      <c r="B54" s="31"/>
      <c r="C54" s="31"/>
      <c r="D54" s="16"/>
      <c r="E54" s="16"/>
      <c r="F54" s="16"/>
      <c r="G54" s="16"/>
      <c r="H54" s="16"/>
      <c r="I54" s="16"/>
      <c r="J54" s="16"/>
      <c r="K54" s="16"/>
      <c r="L54" s="16"/>
      <c r="M54" s="16"/>
      <c r="N54" s="16"/>
      <c r="O54" s="16"/>
      <c r="P54" s="16"/>
      <c r="Q54" s="16"/>
      <c r="R54" s="16"/>
      <c r="S54" s="16"/>
      <c r="T54" s="16"/>
      <c r="U54" s="16"/>
      <c r="V54" s="16"/>
      <c r="W54" s="16"/>
      <c r="X54" s="16"/>
      <c r="Y54" s="16"/>
    </row>
  </sheetData>
  <mergeCells count="5">
    <mergeCell ref="V1:X1"/>
    <mergeCell ref="A6:B6"/>
    <mergeCell ref="D14:E14"/>
    <mergeCell ref="A24:L53"/>
    <mergeCell ref="D8:E8"/>
  </mergeCells>
  <phoneticPr fontId="20" type="noConversion"/>
  <pageMargins left="0.25" right="0.25" top="0.34" bottom="0.37" header="0.3" footer="0.3"/>
  <pageSetup paperSize="9" scale="50" fitToHeight="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590A7-B814-43C5-BACC-48C86EF382D1}">
  <sheetPr>
    <tabColor rgb="FF92D050"/>
    <pageSetUpPr fitToPage="1"/>
  </sheetPr>
  <dimension ref="A1:M29"/>
  <sheetViews>
    <sheetView showGridLines="0" zoomScale="90" zoomScaleNormal="90" workbookViewId="0">
      <selection activeCell="B1" sqref="B1"/>
    </sheetView>
  </sheetViews>
  <sheetFormatPr defaultColWidth="8.875" defaultRowHeight="16.5" x14ac:dyDescent="0.2"/>
  <cols>
    <col min="1" max="1" width="5.125" style="2" customWidth="1"/>
    <col min="2" max="2" width="5.5" style="2" customWidth="1"/>
    <col min="3" max="3" width="13.5" style="2" customWidth="1"/>
    <col min="4" max="4" width="12.625" style="2" customWidth="1"/>
    <col min="5" max="5" width="14.5" style="2" customWidth="1"/>
    <col min="6" max="10" width="12.625" style="2" customWidth="1"/>
    <col min="11" max="11" width="14.125" style="2" customWidth="1"/>
    <col min="12" max="16" width="12.625" style="2" customWidth="1"/>
    <col min="17" max="16384" width="8.875" style="2"/>
  </cols>
  <sheetData>
    <row r="1" spans="1:13" s="1" customFormat="1" ht="24.95" customHeight="1" x14ac:dyDescent="0.2">
      <c r="A1" s="33" t="str">
        <f>K2</f>
        <v>下游滞箱费结算单/内容页/物流附加服务费</v>
      </c>
      <c r="B1" s="33"/>
      <c r="C1" s="33"/>
      <c r="D1" s="33"/>
      <c r="E1" s="33"/>
      <c r="F1" s="33"/>
      <c r="G1" s="48"/>
      <c r="J1" s="7" t="s">
        <v>0</v>
      </c>
      <c r="K1" s="204" t="s">
        <v>121</v>
      </c>
      <c r="L1" s="205"/>
      <c r="M1" s="206"/>
    </row>
    <row r="2" spans="1:13" s="1" customFormat="1" ht="24.95" customHeight="1" x14ac:dyDescent="0.2">
      <c r="A2" s="33"/>
      <c r="B2" s="33"/>
      <c r="C2" s="33"/>
      <c r="D2" s="33"/>
      <c r="E2" s="33"/>
      <c r="F2" s="33"/>
      <c r="G2" s="48"/>
      <c r="J2" s="7" t="s">
        <v>1</v>
      </c>
      <c r="K2" s="41" t="s">
        <v>68</v>
      </c>
      <c r="L2" s="42"/>
      <c r="M2" s="43"/>
    </row>
    <row r="3" spans="1:13" ht="18" customHeight="1" x14ac:dyDescent="0.2"/>
    <row r="4" spans="1:13" ht="18" customHeight="1" x14ac:dyDescent="0.2">
      <c r="A4" s="3"/>
      <c r="B4" s="3"/>
      <c r="C4" s="3"/>
      <c r="D4" s="3"/>
      <c r="E4" s="3"/>
      <c r="F4" s="3"/>
      <c r="G4" s="3"/>
      <c r="H4" s="3"/>
      <c r="I4" s="3"/>
      <c r="J4" s="3"/>
      <c r="K4" s="3"/>
      <c r="L4" s="3"/>
      <c r="M4" s="11" t="s">
        <v>2</v>
      </c>
    </row>
    <row r="5" spans="1:13" ht="18" customHeight="1" x14ac:dyDescent="0.2"/>
    <row r="6" spans="1:13" ht="18" customHeight="1" x14ac:dyDescent="0.2">
      <c r="A6" s="226" t="s">
        <v>3</v>
      </c>
      <c r="B6" s="227"/>
      <c r="C6" s="46" t="s">
        <v>23</v>
      </c>
      <c r="D6" s="5" t="s">
        <v>48</v>
      </c>
      <c r="E6" s="46" t="s">
        <v>99</v>
      </c>
    </row>
    <row r="7" spans="1:13" ht="18" customHeight="1" x14ac:dyDescent="0.2">
      <c r="A7" s="12"/>
      <c r="B7" s="12"/>
      <c r="C7" s="40"/>
      <c r="D7" s="12"/>
      <c r="G7" s="15"/>
      <c r="H7" s="6"/>
      <c r="I7" s="6"/>
    </row>
    <row r="8" spans="1:13" ht="18" customHeight="1" x14ac:dyDescent="0.2">
      <c r="A8" s="15" t="s">
        <v>54</v>
      </c>
      <c r="D8" s="94">
        <f>SUM(L12:L15)</f>
        <v>3615.9999999999995</v>
      </c>
      <c r="E8" s="95"/>
    </row>
    <row r="9" spans="1:13" ht="18" customHeight="1" x14ac:dyDescent="0.2">
      <c r="A9" s="15" t="s">
        <v>33</v>
      </c>
      <c r="D9" s="94" t="s">
        <v>58</v>
      </c>
      <c r="E9" s="95"/>
      <c r="G9" s="15"/>
      <c r="H9" s="6"/>
      <c r="I9" s="6"/>
    </row>
    <row r="10" spans="1:13" ht="18" customHeight="1" x14ac:dyDescent="0.2">
      <c r="A10" s="12"/>
      <c r="B10" s="12"/>
      <c r="C10" s="40"/>
      <c r="D10" s="12"/>
      <c r="G10" s="6"/>
    </row>
    <row r="11" spans="1:13" s="15" customFormat="1" ht="18" customHeight="1" x14ac:dyDescent="0.2">
      <c r="A11" s="51"/>
      <c r="B11" s="29" t="s">
        <v>15</v>
      </c>
      <c r="C11" s="51" t="s">
        <v>55</v>
      </c>
      <c r="D11" s="56" t="s">
        <v>56</v>
      </c>
      <c r="E11" s="52" t="s">
        <v>52</v>
      </c>
      <c r="F11" s="57"/>
      <c r="G11" s="57" t="s">
        <v>61</v>
      </c>
      <c r="H11" s="56" t="s">
        <v>96</v>
      </c>
      <c r="I11" s="56" t="s">
        <v>57</v>
      </c>
      <c r="J11" s="54" t="s">
        <v>28</v>
      </c>
      <c r="K11" s="54" t="s">
        <v>29</v>
      </c>
      <c r="L11" s="54" t="s">
        <v>30</v>
      </c>
      <c r="M11" s="55" t="s">
        <v>35</v>
      </c>
    </row>
    <row r="12" spans="1:13" ht="18" customHeight="1" x14ac:dyDescent="0.2">
      <c r="A12" s="47" t="s">
        <v>16</v>
      </c>
      <c r="B12" s="32">
        <v>1</v>
      </c>
      <c r="C12" s="49">
        <v>192800</v>
      </c>
      <c r="D12" s="60">
        <v>230579</v>
      </c>
      <c r="E12" s="61" t="s">
        <v>60</v>
      </c>
      <c r="F12" s="62"/>
      <c r="G12" s="62">
        <v>44835</v>
      </c>
      <c r="H12" s="60">
        <v>15</v>
      </c>
      <c r="I12" s="60">
        <v>20</v>
      </c>
      <c r="J12" s="63">
        <v>800</v>
      </c>
      <c r="K12" s="64">
        <v>0.13</v>
      </c>
      <c r="L12" s="63">
        <f>J12*(1+K12)</f>
        <v>903.99999999999989</v>
      </c>
      <c r="M12" s="65">
        <v>235</v>
      </c>
    </row>
    <row r="13" spans="1:13" ht="18" customHeight="1" x14ac:dyDescent="0.2">
      <c r="A13" s="47" t="s">
        <v>16</v>
      </c>
      <c r="B13" s="32">
        <v>2</v>
      </c>
      <c r="C13" s="49">
        <v>192829</v>
      </c>
      <c r="D13" s="60">
        <v>230579</v>
      </c>
      <c r="E13" s="61" t="s">
        <v>60</v>
      </c>
      <c r="F13" s="62"/>
      <c r="G13" s="62">
        <v>44846</v>
      </c>
      <c r="H13" s="60">
        <v>11</v>
      </c>
      <c r="I13" s="60">
        <v>20</v>
      </c>
      <c r="J13" s="63">
        <v>800</v>
      </c>
      <c r="K13" s="64">
        <v>0.13</v>
      </c>
      <c r="L13" s="63">
        <f t="shared" ref="L13:L15" si="0">J13*(1+K13)</f>
        <v>903.99999999999989</v>
      </c>
      <c r="M13" s="65">
        <v>235</v>
      </c>
    </row>
    <row r="14" spans="1:13" ht="18" customHeight="1" x14ac:dyDescent="0.2">
      <c r="A14" s="47" t="s">
        <v>16</v>
      </c>
      <c r="B14" s="32">
        <v>3</v>
      </c>
      <c r="C14" s="49">
        <v>192832</v>
      </c>
      <c r="D14" s="60">
        <v>200975</v>
      </c>
      <c r="E14" s="61" t="s">
        <v>59</v>
      </c>
      <c r="F14" s="62"/>
      <c r="G14" s="62">
        <v>44846</v>
      </c>
      <c r="H14" s="60">
        <v>26</v>
      </c>
      <c r="I14" s="60">
        <v>30</v>
      </c>
      <c r="J14" s="63">
        <v>800</v>
      </c>
      <c r="K14" s="64">
        <v>0.13</v>
      </c>
      <c r="L14" s="63">
        <f t="shared" si="0"/>
        <v>903.99999999999989</v>
      </c>
      <c r="M14" s="65">
        <v>235</v>
      </c>
    </row>
    <row r="15" spans="1:13" ht="18" customHeight="1" x14ac:dyDescent="0.2">
      <c r="A15" s="47" t="s">
        <v>16</v>
      </c>
      <c r="B15" s="32">
        <v>4</v>
      </c>
      <c r="C15" s="49">
        <v>192855</v>
      </c>
      <c r="D15" s="60">
        <v>200975</v>
      </c>
      <c r="E15" s="61" t="s">
        <v>59</v>
      </c>
      <c r="F15" s="62"/>
      <c r="G15" s="62">
        <v>44851</v>
      </c>
      <c r="H15" s="60">
        <v>9</v>
      </c>
      <c r="I15" s="60">
        <v>30</v>
      </c>
      <c r="J15" s="63">
        <v>800</v>
      </c>
      <c r="K15" s="64">
        <v>0.13</v>
      </c>
      <c r="L15" s="63">
        <f t="shared" si="0"/>
        <v>903.99999999999989</v>
      </c>
      <c r="M15" s="65">
        <v>235</v>
      </c>
    </row>
    <row r="16" spans="1:13" ht="18" customHeight="1" x14ac:dyDescent="0.2">
      <c r="A16" s="58"/>
      <c r="B16" s="35"/>
      <c r="C16" s="37"/>
      <c r="D16" s="37"/>
      <c r="E16" s="6"/>
      <c r="F16" s="59"/>
      <c r="G16" s="21"/>
      <c r="J16" s="21"/>
    </row>
    <row r="17" spans="1:13" ht="18" customHeight="1" x14ac:dyDescent="0.2">
      <c r="A17" s="228" t="s">
        <v>97</v>
      </c>
      <c r="B17" s="229"/>
      <c r="C17" s="229"/>
      <c r="D17" s="229"/>
      <c r="E17" s="229"/>
      <c r="F17" s="229"/>
      <c r="G17" s="229"/>
      <c r="H17" s="229"/>
      <c r="I17" s="229"/>
      <c r="J17" s="229"/>
      <c r="K17" s="229"/>
      <c r="L17" s="229"/>
      <c r="M17" s="230"/>
    </row>
    <row r="18" spans="1:13" ht="18" customHeight="1" x14ac:dyDescent="0.2">
      <c r="A18" s="231"/>
      <c r="B18" s="232"/>
      <c r="C18" s="232"/>
      <c r="D18" s="232"/>
      <c r="E18" s="232"/>
      <c r="F18" s="232"/>
      <c r="G18" s="232"/>
      <c r="H18" s="232"/>
      <c r="I18" s="232"/>
      <c r="J18" s="232"/>
      <c r="K18" s="232"/>
      <c r="L18" s="232"/>
      <c r="M18" s="233"/>
    </row>
    <row r="19" spans="1:13" ht="18" customHeight="1" x14ac:dyDescent="0.2">
      <c r="A19" s="231"/>
      <c r="B19" s="232"/>
      <c r="C19" s="232"/>
      <c r="D19" s="232"/>
      <c r="E19" s="232"/>
      <c r="F19" s="232"/>
      <c r="G19" s="232"/>
      <c r="H19" s="232"/>
      <c r="I19" s="232"/>
      <c r="J19" s="232"/>
      <c r="K19" s="232"/>
      <c r="L19" s="232"/>
      <c r="M19" s="233"/>
    </row>
    <row r="20" spans="1:13" ht="18" customHeight="1" x14ac:dyDescent="0.2">
      <c r="A20" s="231"/>
      <c r="B20" s="232"/>
      <c r="C20" s="232"/>
      <c r="D20" s="232"/>
      <c r="E20" s="232"/>
      <c r="F20" s="232"/>
      <c r="G20" s="232"/>
      <c r="H20" s="232"/>
      <c r="I20" s="232"/>
      <c r="J20" s="232"/>
      <c r="K20" s="232"/>
      <c r="L20" s="232"/>
      <c r="M20" s="233"/>
    </row>
    <row r="21" spans="1:13" ht="18" customHeight="1" x14ac:dyDescent="0.2">
      <c r="A21" s="231"/>
      <c r="B21" s="232"/>
      <c r="C21" s="232"/>
      <c r="D21" s="232"/>
      <c r="E21" s="232"/>
      <c r="F21" s="232"/>
      <c r="G21" s="232"/>
      <c r="H21" s="232"/>
      <c r="I21" s="232"/>
      <c r="J21" s="232"/>
      <c r="K21" s="232"/>
      <c r="L21" s="232"/>
      <c r="M21" s="233"/>
    </row>
    <row r="22" spans="1:13" ht="18" customHeight="1" x14ac:dyDescent="0.2">
      <c r="A22" s="231"/>
      <c r="B22" s="232"/>
      <c r="C22" s="232"/>
      <c r="D22" s="232"/>
      <c r="E22" s="232"/>
      <c r="F22" s="232"/>
      <c r="G22" s="232"/>
      <c r="H22" s="232"/>
      <c r="I22" s="232"/>
      <c r="J22" s="232"/>
      <c r="K22" s="232"/>
      <c r="L22" s="232"/>
      <c r="M22" s="233"/>
    </row>
    <row r="23" spans="1:13" ht="18" customHeight="1" x14ac:dyDescent="0.2">
      <c r="A23" s="231"/>
      <c r="B23" s="232"/>
      <c r="C23" s="232"/>
      <c r="D23" s="232"/>
      <c r="E23" s="232"/>
      <c r="F23" s="232"/>
      <c r="G23" s="232"/>
      <c r="H23" s="232"/>
      <c r="I23" s="232"/>
      <c r="J23" s="232"/>
      <c r="K23" s="232"/>
      <c r="L23" s="232"/>
      <c r="M23" s="233"/>
    </row>
    <row r="24" spans="1:13" ht="18" customHeight="1" x14ac:dyDescent="0.2">
      <c r="A24" s="231"/>
      <c r="B24" s="232"/>
      <c r="C24" s="232"/>
      <c r="D24" s="232"/>
      <c r="E24" s="232"/>
      <c r="F24" s="232"/>
      <c r="G24" s="232"/>
      <c r="H24" s="232"/>
      <c r="I24" s="232"/>
      <c r="J24" s="232"/>
      <c r="K24" s="232"/>
      <c r="L24" s="232"/>
      <c r="M24" s="233"/>
    </row>
    <row r="25" spans="1:13" ht="18" customHeight="1" x14ac:dyDescent="0.2">
      <c r="A25" s="231"/>
      <c r="B25" s="232"/>
      <c r="C25" s="232"/>
      <c r="D25" s="232"/>
      <c r="E25" s="232"/>
      <c r="F25" s="232"/>
      <c r="G25" s="232"/>
      <c r="H25" s="232"/>
      <c r="I25" s="232"/>
      <c r="J25" s="232"/>
      <c r="K25" s="232"/>
      <c r="L25" s="232"/>
      <c r="M25" s="233"/>
    </row>
    <row r="26" spans="1:13" ht="18" customHeight="1" x14ac:dyDescent="0.2">
      <c r="A26" s="231"/>
      <c r="B26" s="232"/>
      <c r="C26" s="232"/>
      <c r="D26" s="232"/>
      <c r="E26" s="232"/>
      <c r="F26" s="232"/>
      <c r="G26" s="232"/>
      <c r="H26" s="232"/>
      <c r="I26" s="232"/>
      <c r="J26" s="232"/>
      <c r="K26" s="232"/>
      <c r="L26" s="232"/>
      <c r="M26" s="233"/>
    </row>
    <row r="27" spans="1:13" ht="18" customHeight="1" x14ac:dyDescent="0.2">
      <c r="A27" s="231"/>
      <c r="B27" s="232"/>
      <c r="C27" s="232"/>
      <c r="D27" s="232"/>
      <c r="E27" s="232"/>
      <c r="F27" s="232"/>
      <c r="G27" s="232"/>
      <c r="H27" s="232"/>
      <c r="I27" s="232"/>
      <c r="J27" s="232"/>
      <c r="K27" s="232"/>
      <c r="L27" s="232"/>
      <c r="M27" s="233"/>
    </row>
    <row r="28" spans="1:13" ht="18" customHeight="1" x14ac:dyDescent="0.2">
      <c r="A28" s="234"/>
      <c r="B28" s="235"/>
      <c r="C28" s="235"/>
      <c r="D28" s="235"/>
      <c r="E28" s="235"/>
      <c r="F28" s="235"/>
      <c r="G28" s="235"/>
      <c r="H28" s="235"/>
      <c r="I28" s="235"/>
      <c r="J28" s="235"/>
      <c r="K28" s="235"/>
      <c r="L28" s="235"/>
      <c r="M28" s="236"/>
    </row>
    <row r="29" spans="1:13" ht="18" customHeight="1" x14ac:dyDescent="0.2">
      <c r="A29" s="37"/>
      <c r="B29" s="31"/>
      <c r="C29" s="31"/>
      <c r="D29" s="16"/>
      <c r="E29" s="16"/>
      <c r="F29" s="16"/>
      <c r="G29" s="16"/>
      <c r="H29" s="16"/>
      <c r="I29" s="16"/>
      <c r="J29" s="16"/>
      <c r="K29" s="16"/>
      <c r="L29" s="16"/>
      <c r="M29" s="16"/>
    </row>
  </sheetData>
  <mergeCells count="3">
    <mergeCell ref="A17:M28"/>
    <mergeCell ref="K1:M1"/>
    <mergeCell ref="A6:B6"/>
  </mergeCells>
  <phoneticPr fontId="20" type="noConversion"/>
  <pageMargins left="0.25" right="0.25" top="0.34" bottom="0.37" header="0.3" footer="0.3"/>
  <pageSetup paperSize="9" scale="50" fitToHeight="0"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DD262-2BCA-4658-B6E2-E255BB9114EA}">
  <sheetPr>
    <tabColor rgb="FF92D050"/>
    <pageSetUpPr fitToPage="1"/>
  </sheetPr>
  <dimension ref="A1:U38"/>
  <sheetViews>
    <sheetView showGridLines="0" zoomScale="90" zoomScaleNormal="90" workbookViewId="0"/>
  </sheetViews>
  <sheetFormatPr defaultColWidth="8.875" defaultRowHeight="16.5" x14ac:dyDescent="0.2"/>
  <cols>
    <col min="1" max="1" width="5.375" style="2" customWidth="1"/>
    <col min="2" max="2" width="9.75" style="2" customWidth="1"/>
    <col min="3" max="3" width="13.5" style="2" customWidth="1"/>
    <col min="4" max="4" width="19.375" style="2" bestFit="1" customWidth="1"/>
    <col min="5" max="7" width="12.625" style="2" customWidth="1"/>
    <col min="8" max="8" width="13.875" style="2" customWidth="1"/>
    <col min="9" max="9" width="14.375" style="2" bestFit="1" customWidth="1"/>
    <col min="10" max="10" width="15.875" style="2" customWidth="1"/>
    <col min="11" max="14" width="12.625" style="2" customWidth="1"/>
    <col min="15" max="15" width="14.125" style="2" customWidth="1"/>
    <col min="16" max="27" width="12.625" style="2" customWidth="1"/>
    <col min="28" max="16384" width="8.875" style="2"/>
  </cols>
  <sheetData>
    <row r="1" spans="1:21" s="1" customFormat="1" ht="24.95" customHeight="1" x14ac:dyDescent="0.2">
      <c r="A1" s="33" t="str">
        <f>L2</f>
        <v>下游滞箱费结算单/内容页/到期预警</v>
      </c>
      <c r="B1" s="33"/>
      <c r="C1" s="33"/>
      <c r="D1" s="33"/>
      <c r="E1" s="33"/>
      <c r="F1" s="33"/>
      <c r="G1" s="50"/>
      <c r="H1" s="50"/>
      <c r="I1" s="50"/>
      <c r="J1" s="50"/>
      <c r="K1" s="74" t="s">
        <v>0</v>
      </c>
      <c r="L1" s="71" t="s">
        <v>121</v>
      </c>
      <c r="M1" s="76"/>
      <c r="N1" s="73"/>
    </row>
    <row r="2" spans="1:21" s="1" customFormat="1" ht="24.95" customHeight="1" x14ac:dyDescent="0.2">
      <c r="A2" s="33"/>
      <c r="B2" s="33"/>
      <c r="C2" s="33"/>
      <c r="D2" s="33"/>
      <c r="E2" s="33"/>
      <c r="F2" s="33"/>
      <c r="G2" s="50"/>
      <c r="H2" s="50"/>
      <c r="I2" s="50"/>
      <c r="J2" s="50"/>
      <c r="K2" s="7" t="s">
        <v>1</v>
      </c>
      <c r="L2" s="72" t="s">
        <v>67</v>
      </c>
      <c r="M2" s="75"/>
      <c r="N2" s="75"/>
    </row>
    <row r="3" spans="1:21" ht="18" customHeight="1" x14ac:dyDescent="0.2"/>
    <row r="4" spans="1:21" ht="18" customHeight="1" x14ac:dyDescent="0.2">
      <c r="A4" s="3"/>
      <c r="B4" s="3"/>
      <c r="C4" s="3"/>
      <c r="D4" s="3"/>
      <c r="E4" s="3"/>
      <c r="F4" s="3"/>
      <c r="G4" s="3"/>
      <c r="H4" s="3"/>
      <c r="I4" s="3"/>
      <c r="J4" s="3"/>
      <c r="K4" s="3"/>
      <c r="L4" s="3"/>
      <c r="M4" s="3"/>
      <c r="N4" s="11" t="s">
        <v>2</v>
      </c>
    </row>
    <row r="5" spans="1:21" ht="18" customHeight="1" x14ac:dyDescent="0.2"/>
    <row r="6" spans="1:21" ht="18" customHeight="1" x14ac:dyDescent="0.2">
      <c r="A6" s="226" t="s">
        <v>3</v>
      </c>
      <c r="B6" s="227"/>
      <c r="C6" s="46" t="s">
        <v>23</v>
      </c>
      <c r="D6" s="46" t="s">
        <v>48</v>
      </c>
      <c r="E6" s="5" t="s">
        <v>66</v>
      </c>
      <c r="F6" s="15"/>
      <c r="G6" s="15"/>
      <c r="H6" s="15"/>
      <c r="I6" s="15"/>
      <c r="J6" s="15"/>
      <c r="K6" s="15"/>
    </row>
    <row r="7" spans="1:21" ht="18" customHeight="1" x14ac:dyDescent="0.2">
      <c r="A7" s="12"/>
      <c r="B7" s="12"/>
      <c r="C7" s="40"/>
      <c r="D7" s="12"/>
      <c r="G7" s="15"/>
      <c r="H7" s="15"/>
      <c r="I7" s="15"/>
      <c r="J7" s="15"/>
      <c r="K7" s="15"/>
    </row>
    <row r="8" spans="1:21" ht="18" customHeight="1" x14ac:dyDescent="0.2">
      <c r="A8" s="15" t="s">
        <v>64</v>
      </c>
      <c r="C8" s="96">
        <f>SUM(E11:E12)</f>
        <v>11</v>
      </c>
      <c r="D8" s="99"/>
      <c r="E8" s="100"/>
    </row>
    <row r="9" spans="1:21" ht="18" customHeight="1" x14ac:dyDescent="0.2">
      <c r="A9" s="12"/>
      <c r="B9" s="12"/>
      <c r="C9" s="40"/>
      <c r="D9" s="12"/>
      <c r="G9" s="6"/>
      <c r="H9" s="6"/>
      <c r="I9" s="6"/>
      <c r="J9" s="6"/>
      <c r="K9" s="6"/>
      <c r="T9" s="15"/>
      <c r="U9" s="15"/>
    </row>
    <row r="10" spans="1:21" ht="18" customHeight="1" x14ac:dyDescent="0.2">
      <c r="A10" s="29" t="s">
        <v>15</v>
      </c>
      <c r="B10" s="241" t="s">
        <v>78</v>
      </c>
      <c r="C10" s="242"/>
      <c r="D10" s="29" t="s">
        <v>92</v>
      </c>
      <c r="E10" s="81" t="s">
        <v>84</v>
      </c>
      <c r="F10" s="6"/>
      <c r="G10" s="6"/>
      <c r="H10" s="6"/>
      <c r="I10" s="6"/>
      <c r="J10" s="6"/>
      <c r="K10" s="6"/>
      <c r="T10" s="15"/>
      <c r="U10" s="15"/>
    </row>
    <row r="11" spans="1:21" ht="18" customHeight="1" x14ac:dyDescent="0.2">
      <c r="A11" s="32">
        <v>1</v>
      </c>
      <c r="B11" s="68" t="s">
        <v>60</v>
      </c>
      <c r="C11" s="60"/>
      <c r="D11" s="80" t="s">
        <v>77</v>
      </c>
      <c r="E11" s="90">
        <v>5</v>
      </c>
      <c r="F11" s="6"/>
      <c r="G11" s="6"/>
      <c r="H11" s="6"/>
      <c r="I11" s="6"/>
      <c r="J11" s="6"/>
      <c r="K11" s="6"/>
      <c r="T11" s="15"/>
      <c r="U11" s="15"/>
    </row>
    <row r="12" spans="1:21" ht="18" customHeight="1" x14ac:dyDescent="0.2">
      <c r="A12" s="32">
        <v>2</v>
      </c>
      <c r="B12" s="68" t="s">
        <v>59</v>
      </c>
      <c r="C12" s="60"/>
      <c r="D12" s="80">
        <v>200975</v>
      </c>
      <c r="E12" s="90">
        <v>6</v>
      </c>
      <c r="F12" s="6"/>
      <c r="G12" s="6"/>
      <c r="H12" s="6"/>
      <c r="I12" s="6"/>
      <c r="J12" s="6"/>
      <c r="K12" s="6"/>
      <c r="T12" s="15"/>
      <c r="U12" s="15"/>
    </row>
    <row r="13" spans="1:21" ht="18" customHeight="1" x14ac:dyDescent="0.2">
      <c r="A13" s="12"/>
      <c r="B13" s="12"/>
      <c r="C13" s="40"/>
      <c r="D13" s="12"/>
      <c r="G13" s="6"/>
      <c r="H13" s="6"/>
      <c r="I13" s="6"/>
      <c r="J13" s="6"/>
      <c r="K13" s="6"/>
      <c r="T13" s="15"/>
      <c r="U13" s="15"/>
    </row>
    <row r="14" spans="1:21" ht="18" customHeight="1" x14ac:dyDescent="0.2">
      <c r="A14" s="12" t="s">
        <v>85</v>
      </c>
      <c r="B14" s="12"/>
      <c r="C14" s="40"/>
      <c r="D14" s="12"/>
      <c r="G14" s="6"/>
      <c r="H14" s="6"/>
      <c r="I14" s="6"/>
      <c r="J14" s="6"/>
      <c r="K14" s="6"/>
      <c r="T14" s="15"/>
      <c r="U14" s="15"/>
    </row>
    <row r="15" spans="1:21" s="15" customFormat="1" ht="18" customHeight="1" x14ac:dyDescent="0.2">
      <c r="A15" s="29" t="s">
        <v>15</v>
      </c>
      <c r="B15" s="29" t="s">
        <v>49</v>
      </c>
      <c r="C15" s="29" t="s">
        <v>46</v>
      </c>
      <c r="D15" s="53" t="s">
        <v>24</v>
      </c>
      <c r="E15" s="29" t="s">
        <v>93</v>
      </c>
      <c r="F15" s="81" t="s">
        <v>86</v>
      </c>
      <c r="G15" s="77"/>
      <c r="H15" s="54" t="s">
        <v>69</v>
      </c>
      <c r="I15" s="54" t="s">
        <v>89</v>
      </c>
      <c r="J15" s="66" t="s">
        <v>90</v>
      </c>
      <c r="K15" s="54" t="s">
        <v>94</v>
      </c>
      <c r="L15" s="54" t="s">
        <v>65</v>
      </c>
      <c r="T15" s="2"/>
      <c r="U15" s="2"/>
    </row>
    <row r="16" spans="1:21" ht="18" customHeight="1" x14ac:dyDescent="0.2">
      <c r="A16" s="32">
        <v>1</v>
      </c>
      <c r="B16" s="69" t="s">
        <v>50</v>
      </c>
      <c r="C16" s="68">
        <v>44677</v>
      </c>
      <c r="D16" s="67" t="s">
        <v>39</v>
      </c>
      <c r="E16" s="80">
        <v>230579</v>
      </c>
      <c r="F16" s="78" t="s">
        <v>71</v>
      </c>
      <c r="G16" s="79"/>
      <c r="H16" s="68">
        <v>44712</v>
      </c>
      <c r="I16" s="49">
        <v>35</v>
      </c>
      <c r="J16" s="49">
        <f>H16-C16</f>
        <v>35</v>
      </c>
      <c r="K16" s="49">
        <v>10</v>
      </c>
      <c r="L16" s="49">
        <f>I16-J16</f>
        <v>0</v>
      </c>
    </row>
    <row r="17" spans="1:17" ht="18" customHeight="1" x14ac:dyDescent="0.2">
      <c r="A17" s="32">
        <v>2</v>
      </c>
      <c r="B17" s="69" t="s">
        <v>98</v>
      </c>
      <c r="C17" s="68">
        <v>44682</v>
      </c>
      <c r="D17" s="67" t="s">
        <v>38</v>
      </c>
      <c r="E17" s="80">
        <v>230579</v>
      </c>
      <c r="F17" s="78" t="s">
        <v>71</v>
      </c>
      <c r="G17" s="79"/>
      <c r="H17" s="68">
        <v>44712</v>
      </c>
      <c r="I17" s="49">
        <v>35</v>
      </c>
      <c r="J17" s="49">
        <f t="shared" ref="J17:J20" si="0">H17-C17</f>
        <v>30</v>
      </c>
      <c r="K17" s="49">
        <v>10</v>
      </c>
      <c r="L17" s="49">
        <f t="shared" ref="L17:L20" si="1">I17-J17</f>
        <v>5</v>
      </c>
    </row>
    <row r="18" spans="1:17" ht="18" customHeight="1" x14ac:dyDescent="0.2">
      <c r="A18" s="32">
        <v>3</v>
      </c>
      <c r="B18" s="69">
        <v>80260518</v>
      </c>
      <c r="C18" s="68">
        <v>44682</v>
      </c>
      <c r="D18" s="67" t="s">
        <v>40</v>
      </c>
      <c r="E18" s="80">
        <v>230579</v>
      </c>
      <c r="F18" s="78" t="s">
        <v>71</v>
      </c>
      <c r="G18" s="79"/>
      <c r="H18" s="68">
        <v>44712</v>
      </c>
      <c r="I18" s="49">
        <v>35</v>
      </c>
      <c r="J18" s="49">
        <f t="shared" si="0"/>
        <v>30</v>
      </c>
      <c r="K18" s="49">
        <v>10</v>
      </c>
      <c r="L18" s="49">
        <f t="shared" si="1"/>
        <v>5</v>
      </c>
    </row>
    <row r="19" spans="1:17" ht="18" customHeight="1" x14ac:dyDescent="0.2">
      <c r="A19" s="32">
        <v>4</v>
      </c>
      <c r="B19" s="69" t="s">
        <v>51</v>
      </c>
      <c r="C19" s="68">
        <v>44685</v>
      </c>
      <c r="D19" s="67" t="s">
        <v>25</v>
      </c>
      <c r="E19" s="80">
        <v>230586</v>
      </c>
      <c r="F19" s="61" t="s">
        <v>82</v>
      </c>
      <c r="G19" s="79"/>
      <c r="H19" s="68">
        <v>44712</v>
      </c>
      <c r="I19" s="49">
        <v>35</v>
      </c>
      <c r="J19" s="49">
        <f t="shared" si="0"/>
        <v>27</v>
      </c>
      <c r="K19" s="49">
        <v>10</v>
      </c>
      <c r="L19" s="49">
        <f t="shared" si="1"/>
        <v>8</v>
      </c>
    </row>
    <row r="20" spans="1:17" ht="18" customHeight="1" x14ac:dyDescent="0.2">
      <c r="A20" s="32">
        <v>5</v>
      </c>
      <c r="B20" s="69">
        <v>80260518</v>
      </c>
      <c r="C20" s="68">
        <v>44687</v>
      </c>
      <c r="D20" s="67" t="s">
        <v>26</v>
      </c>
      <c r="E20" s="80">
        <v>230586</v>
      </c>
      <c r="F20" s="61" t="s">
        <v>87</v>
      </c>
      <c r="G20" s="79"/>
      <c r="H20" s="68">
        <v>44712</v>
      </c>
      <c r="I20" s="49">
        <v>35</v>
      </c>
      <c r="J20" s="49">
        <f t="shared" si="0"/>
        <v>25</v>
      </c>
      <c r="K20" s="49">
        <v>10</v>
      </c>
      <c r="L20" s="49">
        <f t="shared" si="1"/>
        <v>10</v>
      </c>
    </row>
    <row r="21" spans="1:17" ht="18" customHeight="1" x14ac:dyDescent="0.2">
      <c r="A21" s="34"/>
      <c r="B21" s="35"/>
      <c r="C21" s="36"/>
      <c r="D21" s="37"/>
      <c r="E21" s="6"/>
      <c r="F21" s="38"/>
      <c r="G21" s="39"/>
      <c r="H21" s="39"/>
      <c r="I21" s="39"/>
      <c r="J21" s="39"/>
      <c r="K21" s="39"/>
      <c r="L21" s="39"/>
      <c r="N21" s="39"/>
    </row>
    <row r="22" spans="1:17" ht="18" customHeight="1" x14ac:dyDescent="0.2">
      <c r="A22" s="228" t="s">
        <v>95</v>
      </c>
      <c r="B22" s="229"/>
      <c r="C22" s="229"/>
      <c r="D22" s="229"/>
      <c r="E22" s="229"/>
      <c r="F22" s="229"/>
      <c r="G22" s="229"/>
      <c r="H22" s="229"/>
      <c r="I22" s="229"/>
      <c r="J22" s="229"/>
      <c r="K22" s="229"/>
      <c r="L22" s="229"/>
      <c r="M22" s="229"/>
      <c r="N22" s="230"/>
      <c r="O22" s="16"/>
      <c r="P22" s="16"/>
      <c r="Q22" s="16"/>
    </row>
    <row r="23" spans="1:17" ht="18" customHeight="1" x14ac:dyDescent="0.2">
      <c r="A23" s="231"/>
      <c r="B23" s="232"/>
      <c r="C23" s="232"/>
      <c r="D23" s="232"/>
      <c r="E23" s="232"/>
      <c r="F23" s="232"/>
      <c r="G23" s="232"/>
      <c r="H23" s="232"/>
      <c r="I23" s="232"/>
      <c r="J23" s="232"/>
      <c r="K23" s="232"/>
      <c r="L23" s="232"/>
      <c r="M23" s="232"/>
      <c r="N23" s="233"/>
      <c r="O23" s="16"/>
      <c r="P23" s="16"/>
      <c r="Q23" s="16"/>
    </row>
    <row r="24" spans="1:17" ht="18" customHeight="1" x14ac:dyDescent="0.2">
      <c r="A24" s="231"/>
      <c r="B24" s="232"/>
      <c r="C24" s="232"/>
      <c r="D24" s="232"/>
      <c r="E24" s="232"/>
      <c r="F24" s="232"/>
      <c r="G24" s="232"/>
      <c r="H24" s="232"/>
      <c r="I24" s="232"/>
      <c r="J24" s="232"/>
      <c r="K24" s="232"/>
      <c r="L24" s="232"/>
      <c r="M24" s="232"/>
      <c r="N24" s="233"/>
      <c r="O24" s="16"/>
      <c r="P24" s="16"/>
      <c r="Q24" s="16"/>
    </row>
    <row r="25" spans="1:17" ht="18" customHeight="1" x14ac:dyDescent="0.2">
      <c r="A25" s="231"/>
      <c r="B25" s="232"/>
      <c r="C25" s="232"/>
      <c r="D25" s="232"/>
      <c r="E25" s="232"/>
      <c r="F25" s="232"/>
      <c r="G25" s="232"/>
      <c r="H25" s="232"/>
      <c r="I25" s="232"/>
      <c r="J25" s="232"/>
      <c r="K25" s="232"/>
      <c r="L25" s="232"/>
      <c r="M25" s="232"/>
      <c r="N25" s="233"/>
      <c r="O25" s="16"/>
      <c r="P25" s="16"/>
      <c r="Q25" s="16"/>
    </row>
    <row r="26" spans="1:17" ht="18" customHeight="1" x14ac:dyDescent="0.2">
      <c r="A26" s="231"/>
      <c r="B26" s="232"/>
      <c r="C26" s="232"/>
      <c r="D26" s="232"/>
      <c r="E26" s="232"/>
      <c r="F26" s="232"/>
      <c r="G26" s="232"/>
      <c r="H26" s="232"/>
      <c r="I26" s="232"/>
      <c r="J26" s="232"/>
      <c r="K26" s="232"/>
      <c r="L26" s="232"/>
      <c r="M26" s="232"/>
      <c r="N26" s="233"/>
      <c r="O26" s="16"/>
      <c r="P26" s="16"/>
      <c r="Q26" s="16"/>
    </row>
    <row r="27" spans="1:17" ht="18" customHeight="1" x14ac:dyDescent="0.2">
      <c r="A27" s="231"/>
      <c r="B27" s="232"/>
      <c r="C27" s="232"/>
      <c r="D27" s="232"/>
      <c r="E27" s="232"/>
      <c r="F27" s="232"/>
      <c r="G27" s="232"/>
      <c r="H27" s="232"/>
      <c r="I27" s="232"/>
      <c r="J27" s="232"/>
      <c r="K27" s="232"/>
      <c r="L27" s="232"/>
      <c r="M27" s="232"/>
      <c r="N27" s="233"/>
      <c r="O27" s="16"/>
      <c r="P27" s="16"/>
      <c r="Q27" s="16"/>
    </row>
    <row r="28" spans="1:17" ht="18" customHeight="1" x14ac:dyDescent="0.2">
      <c r="A28" s="231"/>
      <c r="B28" s="232"/>
      <c r="C28" s="232"/>
      <c r="D28" s="232"/>
      <c r="E28" s="232"/>
      <c r="F28" s="232"/>
      <c r="G28" s="232"/>
      <c r="H28" s="232"/>
      <c r="I28" s="232"/>
      <c r="J28" s="232"/>
      <c r="K28" s="232"/>
      <c r="L28" s="232"/>
      <c r="M28" s="232"/>
      <c r="N28" s="233"/>
      <c r="O28" s="16"/>
      <c r="P28" s="16"/>
      <c r="Q28" s="16"/>
    </row>
    <row r="29" spans="1:17" ht="18" customHeight="1" x14ac:dyDescent="0.2">
      <c r="A29" s="231"/>
      <c r="B29" s="232"/>
      <c r="C29" s="232"/>
      <c r="D29" s="232"/>
      <c r="E29" s="232"/>
      <c r="F29" s="232"/>
      <c r="G29" s="232"/>
      <c r="H29" s="232"/>
      <c r="I29" s="232"/>
      <c r="J29" s="232"/>
      <c r="K29" s="232"/>
      <c r="L29" s="232"/>
      <c r="M29" s="232"/>
      <c r="N29" s="233"/>
      <c r="O29" s="16"/>
      <c r="P29" s="16"/>
      <c r="Q29" s="16"/>
    </row>
    <row r="30" spans="1:17" ht="18" customHeight="1" x14ac:dyDescent="0.2">
      <c r="A30" s="231"/>
      <c r="B30" s="232"/>
      <c r="C30" s="232"/>
      <c r="D30" s="232"/>
      <c r="E30" s="232"/>
      <c r="F30" s="232"/>
      <c r="G30" s="232"/>
      <c r="H30" s="232"/>
      <c r="I30" s="232"/>
      <c r="J30" s="232"/>
      <c r="K30" s="232"/>
      <c r="L30" s="232"/>
      <c r="M30" s="232"/>
      <c r="N30" s="233"/>
      <c r="O30" s="16"/>
      <c r="P30" s="16"/>
      <c r="Q30" s="16"/>
    </row>
    <row r="31" spans="1:17" ht="18" customHeight="1" x14ac:dyDescent="0.2">
      <c r="A31" s="231"/>
      <c r="B31" s="232"/>
      <c r="C31" s="232"/>
      <c r="D31" s="232"/>
      <c r="E31" s="232"/>
      <c r="F31" s="232"/>
      <c r="G31" s="232"/>
      <c r="H31" s="232"/>
      <c r="I31" s="232"/>
      <c r="J31" s="232"/>
      <c r="K31" s="232"/>
      <c r="L31" s="232"/>
      <c r="M31" s="232"/>
      <c r="N31" s="233"/>
      <c r="O31" s="16"/>
      <c r="P31" s="16"/>
      <c r="Q31" s="16"/>
    </row>
    <row r="32" spans="1:17" ht="18" customHeight="1" x14ac:dyDescent="0.2">
      <c r="A32" s="231"/>
      <c r="B32" s="232"/>
      <c r="C32" s="232"/>
      <c r="D32" s="232"/>
      <c r="E32" s="232"/>
      <c r="F32" s="232"/>
      <c r="G32" s="232"/>
      <c r="H32" s="232"/>
      <c r="I32" s="232"/>
      <c r="J32" s="232"/>
      <c r="K32" s="232"/>
      <c r="L32" s="232"/>
      <c r="M32" s="232"/>
      <c r="N32" s="233"/>
      <c r="O32" s="16"/>
      <c r="P32" s="16"/>
      <c r="Q32" s="16"/>
    </row>
    <row r="33" spans="1:18" ht="18" customHeight="1" x14ac:dyDescent="0.2">
      <c r="A33" s="231"/>
      <c r="B33" s="232"/>
      <c r="C33" s="232"/>
      <c r="D33" s="232"/>
      <c r="E33" s="232"/>
      <c r="F33" s="232"/>
      <c r="G33" s="232"/>
      <c r="H33" s="232"/>
      <c r="I33" s="232"/>
      <c r="J33" s="232"/>
      <c r="K33" s="232"/>
      <c r="L33" s="232"/>
      <c r="M33" s="232"/>
      <c r="N33" s="233"/>
      <c r="O33" s="16"/>
      <c r="P33" s="16"/>
      <c r="Q33" s="16"/>
      <c r="R33" s="16"/>
    </row>
    <row r="34" spans="1:18" ht="18" customHeight="1" x14ac:dyDescent="0.2">
      <c r="A34" s="231"/>
      <c r="B34" s="232"/>
      <c r="C34" s="232"/>
      <c r="D34" s="232"/>
      <c r="E34" s="232"/>
      <c r="F34" s="232"/>
      <c r="G34" s="232"/>
      <c r="H34" s="232"/>
      <c r="I34" s="232"/>
      <c r="J34" s="232"/>
      <c r="K34" s="232"/>
      <c r="L34" s="232"/>
      <c r="M34" s="232"/>
      <c r="N34" s="233"/>
      <c r="O34" s="16"/>
      <c r="P34" s="16"/>
      <c r="Q34" s="16"/>
      <c r="R34" s="16"/>
    </row>
    <row r="35" spans="1:18" ht="18" customHeight="1" x14ac:dyDescent="0.2">
      <c r="A35" s="231"/>
      <c r="B35" s="232"/>
      <c r="C35" s="232"/>
      <c r="D35" s="232"/>
      <c r="E35" s="232"/>
      <c r="F35" s="232"/>
      <c r="G35" s="232"/>
      <c r="H35" s="232"/>
      <c r="I35" s="232"/>
      <c r="J35" s="232"/>
      <c r="K35" s="232"/>
      <c r="L35" s="232"/>
      <c r="M35" s="232"/>
      <c r="N35" s="233"/>
      <c r="O35" s="16"/>
      <c r="P35" s="16"/>
      <c r="Q35" s="16"/>
      <c r="R35" s="16"/>
    </row>
    <row r="36" spans="1:18" ht="18" customHeight="1" x14ac:dyDescent="0.2">
      <c r="A36" s="231"/>
      <c r="B36" s="232"/>
      <c r="C36" s="232"/>
      <c r="D36" s="232"/>
      <c r="E36" s="232"/>
      <c r="F36" s="232"/>
      <c r="G36" s="232"/>
      <c r="H36" s="232"/>
      <c r="I36" s="232"/>
      <c r="J36" s="232"/>
      <c r="K36" s="232"/>
      <c r="L36" s="232"/>
      <c r="M36" s="232"/>
      <c r="N36" s="233"/>
      <c r="O36" s="16"/>
      <c r="P36" s="16"/>
      <c r="Q36" s="16"/>
      <c r="R36" s="16"/>
    </row>
    <row r="37" spans="1:18" ht="18" customHeight="1" x14ac:dyDescent="0.2">
      <c r="A37" s="234"/>
      <c r="B37" s="235"/>
      <c r="C37" s="235"/>
      <c r="D37" s="235"/>
      <c r="E37" s="235"/>
      <c r="F37" s="235"/>
      <c r="G37" s="235"/>
      <c r="H37" s="235"/>
      <c r="I37" s="235"/>
      <c r="J37" s="235"/>
      <c r="K37" s="235"/>
      <c r="L37" s="235"/>
      <c r="M37" s="235"/>
      <c r="N37" s="236"/>
      <c r="O37" s="16"/>
      <c r="P37" s="16"/>
      <c r="Q37" s="16"/>
      <c r="R37" s="16"/>
    </row>
    <row r="38" spans="1:18" ht="18" customHeight="1" x14ac:dyDescent="0.2">
      <c r="A38" s="30"/>
      <c r="B38" s="31"/>
      <c r="C38" s="31"/>
      <c r="D38" s="16"/>
      <c r="E38" s="16"/>
      <c r="F38" s="16"/>
      <c r="G38" s="16"/>
      <c r="H38" s="16"/>
      <c r="I38" s="16"/>
      <c r="J38" s="16"/>
      <c r="K38" s="16"/>
      <c r="L38" s="16"/>
      <c r="M38" s="16"/>
      <c r="N38" s="16"/>
      <c r="O38" s="16"/>
      <c r="P38" s="16"/>
      <c r="Q38" s="16"/>
      <c r="R38" s="16"/>
    </row>
  </sheetData>
  <mergeCells count="3">
    <mergeCell ref="A22:N37"/>
    <mergeCell ref="A6:B6"/>
    <mergeCell ref="B10:C10"/>
  </mergeCells>
  <phoneticPr fontId="20" type="noConversion"/>
  <pageMargins left="0.25" right="0.25" top="0.34" bottom="0.37" header="0.3" footer="0.3"/>
  <pageSetup paperSize="9" scale="50"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FE9E6-1C7B-4555-B8B9-FC2DC773ECB2}">
  <sheetPr>
    <tabColor rgb="FF92D050"/>
  </sheetPr>
  <dimension ref="A1:A4"/>
  <sheetViews>
    <sheetView workbookViewId="0">
      <selection activeCell="A9" sqref="A9"/>
    </sheetView>
  </sheetViews>
  <sheetFormatPr defaultRowHeight="16.5" x14ac:dyDescent="0.3"/>
  <cols>
    <col min="1" max="1" width="149.875" style="140" bestFit="1" customWidth="1"/>
    <col min="2" max="16384" width="9" style="140"/>
  </cols>
  <sheetData>
    <row r="1" spans="1:1" x14ac:dyDescent="0.3">
      <c r="A1" s="152" t="s">
        <v>165</v>
      </c>
    </row>
    <row r="2" spans="1:1" ht="49.5" x14ac:dyDescent="0.3">
      <c r="A2" s="141" t="s">
        <v>167</v>
      </c>
    </row>
    <row r="3" spans="1:1" ht="49.5" x14ac:dyDescent="0.3">
      <c r="A3" s="151" t="s">
        <v>185</v>
      </c>
    </row>
    <row r="4" spans="1:1" ht="33" x14ac:dyDescent="0.3">
      <c r="A4" s="141" t="s">
        <v>166</v>
      </c>
    </row>
  </sheetData>
  <phoneticPr fontId="2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C5F1D-67E5-466F-AC0B-B5F8602544FD}">
  <sheetPr>
    <tabColor rgb="FF92D050"/>
    <pageSetUpPr fitToPage="1"/>
  </sheetPr>
  <dimension ref="A1:T81"/>
  <sheetViews>
    <sheetView showGridLines="0" zoomScale="80" zoomScaleNormal="80" workbookViewId="0">
      <selection activeCell="O27" sqref="O27"/>
    </sheetView>
  </sheetViews>
  <sheetFormatPr defaultColWidth="8.875" defaultRowHeight="16.5" x14ac:dyDescent="0.2"/>
  <cols>
    <col min="1" max="6" width="13.625" style="2" customWidth="1"/>
    <col min="7" max="7" width="16.375" style="2" customWidth="1"/>
    <col min="8" max="8" width="15.875" style="2" bestFit="1" customWidth="1"/>
    <col min="9" max="11" width="13.625" style="2" customWidth="1"/>
    <col min="12" max="12" width="5.875" style="2" customWidth="1"/>
    <col min="13" max="20" width="12.625" style="2" customWidth="1"/>
    <col min="21" max="16384" width="8.875" style="2"/>
  </cols>
  <sheetData>
    <row r="1" spans="1:20" s="1" customFormat="1" ht="24.95" customHeight="1" x14ac:dyDescent="0.2">
      <c r="A1" s="207" t="str">
        <f>I2</f>
        <v>下游滞箱费结算单/内容页/常规</v>
      </c>
      <c r="B1" s="207"/>
      <c r="C1" s="207"/>
      <c r="D1" s="207"/>
      <c r="H1" s="7" t="s">
        <v>0</v>
      </c>
      <c r="I1" s="204" t="s">
        <v>121</v>
      </c>
      <c r="J1" s="205"/>
      <c r="K1" s="206"/>
    </row>
    <row r="2" spans="1:20" s="1" customFormat="1" ht="24.95" customHeight="1" x14ac:dyDescent="0.2">
      <c r="A2" s="207"/>
      <c r="B2" s="207"/>
      <c r="C2" s="207"/>
      <c r="D2" s="207"/>
      <c r="H2" s="7" t="s">
        <v>1</v>
      </c>
      <c r="I2" s="41" t="s">
        <v>62</v>
      </c>
      <c r="J2" s="42"/>
      <c r="K2" s="43"/>
    </row>
    <row r="3" spans="1:20" ht="18" customHeight="1" x14ac:dyDescent="0.2"/>
    <row r="4" spans="1:20" ht="18" customHeight="1" x14ac:dyDescent="0.2">
      <c r="A4" s="3"/>
      <c r="B4" s="3"/>
      <c r="C4" s="3"/>
      <c r="D4" s="3"/>
      <c r="E4" s="3"/>
      <c r="F4" s="11" t="s">
        <v>124</v>
      </c>
      <c r="G4" s="11" t="s">
        <v>137</v>
      </c>
      <c r="H4" s="11" t="s">
        <v>136</v>
      </c>
      <c r="I4" s="11" t="s">
        <v>134</v>
      </c>
      <c r="J4" s="11" t="s">
        <v>125</v>
      </c>
      <c r="K4" s="11" t="s">
        <v>2</v>
      </c>
      <c r="M4"/>
      <c r="N4"/>
      <c r="O4"/>
      <c r="P4"/>
      <c r="Q4"/>
      <c r="R4"/>
      <c r="S4"/>
      <c r="T4"/>
    </row>
    <row r="5" spans="1:20" ht="18" customHeight="1" x14ac:dyDescent="0.2">
      <c r="M5"/>
      <c r="N5"/>
      <c r="O5"/>
      <c r="P5"/>
      <c r="Q5"/>
      <c r="R5"/>
      <c r="S5"/>
      <c r="T5"/>
    </row>
    <row r="6" spans="1:20" ht="18" customHeight="1" x14ac:dyDescent="0.2">
      <c r="A6" s="5" t="s">
        <v>3</v>
      </c>
      <c r="B6" s="4" t="s">
        <v>22</v>
      </c>
      <c r="C6" s="46" t="s">
        <v>48</v>
      </c>
      <c r="D6" s="46" t="s">
        <v>66</v>
      </c>
      <c r="M6"/>
      <c r="N6"/>
      <c r="O6"/>
      <c r="P6"/>
      <c r="Q6"/>
      <c r="R6"/>
      <c r="S6"/>
      <c r="T6"/>
    </row>
    <row r="7" spans="1:20" ht="18" customHeight="1" x14ac:dyDescent="0.2">
      <c r="A7" s="12" t="s">
        <v>20</v>
      </c>
      <c r="G7" s="12" t="s">
        <v>41</v>
      </c>
      <c r="M7"/>
      <c r="N7"/>
      <c r="O7"/>
      <c r="P7"/>
      <c r="Q7"/>
      <c r="R7"/>
      <c r="S7"/>
      <c r="T7"/>
    </row>
    <row r="8" spans="1:20" ht="18" customHeight="1" x14ac:dyDescent="0.2">
      <c r="A8" s="15" t="s">
        <v>107</v>
      </c>
      <c r="C8" s="101" t="s">
        <v>187</v>
      </c>
      <c r="D8" s="102"/>
      <c r="E8" s="103"/>
      <c r="G8" s="15" t="s">
        <v>42</v>
      </c>
      <c r="I8" s="101" t="s">
        <v>190</v>
      </c>
      <c r="J8" s="102"/>
      <c r="K8" s="103"/>
      <c r="M8"/>
      <c r="N8"/>
      <c r="O8"/>
      <c r="P8"/>
      <c r="Q8"/>
      <c r="R8"/>
      <c r="S8"/>
      <c r="T8"/>
    </row>
    <row r="9" spans="1:20" ht="18" customHeight="1" x14ac:dyDescent="0.2">
      <c r="A9" s="15" t="s">
        <v>17</v>
      </c>
      <c r="C9" s="101" t="s">
        <v>4</v>
      </c>
      <c r="D9" s="102"/>
      <c r="E9" s="103"/>
      <c r="G9" s="15" t="s">
        <v>101</v>
      </c>
      <c r="I9" s="17" t="s">
        <v>191</v>
      </c>
      <c r="M9"/>
      <c r="N9"/>
      <c r="O9"/>
      <c r="P9"/>
      <c r="Q9"/>
      <c r="R9"/>
      <c r="S9"/>
      <c r="T9"/>
    </row>
    <row r="10" spans="1:20" ht="18" customHeight="1" x14ac:dyDescent="0.2">
      <c r="C10" s="17" t="s">
        <v>5</v>
      </c>
      <c r="F10"/>
      <c r="G10" s="15"/>
      <c r="I10" s="17" t="s">
        <v>5</v>
      </c>
      <c r="M10"/>
      <c r="N10"/>
      <c r="O10"/>
      <c r="P10"/>
      <c r="Q10"/>
      <c r="R10"/>
      <c r="S10"/>
      <c r="T10"/>
    </row>
    <row r="11" spans="1:20" ht="18" customHeight="1" x14ac:dyDescent="0.2">
      <c r="C11" s="17" t="s">
        <v>18</v>
      </c>
      <c r="F11"/>
      <c r="I11" s="17"/>
      <c r="M11"/>
      <c r="N11"/>
      <c r="O11"/>
      <c r="P11"/>
      <c r="Q11"/>
      <c r="R11"/>
      <c r="S11"/>
      <c r="T11"/>
    </row>
    <row r="12" spans="1:20" ht="18" customHeight="1" x14ac:dyDescent="0.2">
      <c r="F12"/>
      <c r="I12" s="17"/>
      <c r="M12"/>
      <c r="N12"/>
      <c r="O12"/>
      <c r="P12"/>
      <c r="Q12"/>
      <c r="R12"/>
      <c r="S12"/>
      <c r="T12"/>
    </row>
    <row r="13" spans="1:20" ht="18" customHeight="1" x14ac:dyDescent="0.2">
      <c r="A13" s="12" t="s">
        <v>6</v>
      </c>
      <c r="F13"/>
      <c r="G13" s="12" t="s">
        <v>100</v>
      </c>
      <c r="M13"/>
      <c r="N13"/>
      <c r="O13"/>
      <c r="P13"/>
      <c r="Q13"/>
      <c r="R13"/>
      <c r="S13"/>
      <c r="T13"/>
    </row>
    <row r="14" spans="1:20" ht="18" customHeight="1" x14ac:dyDescent="0.2">
      <c r="A14" s="15" t="s">
        <v>7</v>
      </c>
      <c r="C14" s="18" t="s">
        <v>135</v>
      </c>
      <c r="D14" s="19"/>
      <c r="E14" s="20"/>
      <c r="F14"/>
      <c r="G14" s="162" t="s">
        <v>189</v>
      </c>
      <c r="H14"/>
      <c r="I14" s="122">
        <v>500</v>
      </c>
      <c r="J14" s="123"/>
      <c r="K14" s="124"/>
    </row>
    <row r="15" spans="1:20" ht="18" customHeight="1" x14ac:dyDescent="0.2">
      <c r="A15" s="15" t="s">
        <v>8</v>
      </c>
      <c r="C15" s="44">
        <v>2873</v>
      </c>
      <c r="D15" s="19"/>
      <c r="E15" s="20"/>
      <c r="F15"/>
      <c r="G15" s="15" t="s">
        <v>148</v>
      </c>
      <c r="H15"/>
      <c r="I15" s="217"/>
      <c r="J15" s="218"/>
      <c r="K15" s="219"/>
    </row>
    <row r="16" spans="1:20" ht="18" customHeight="1" x14ac:dyDescent="0.2">
      <c r="A16" s="15" t="s">
        <v>21</v>
      </c>
      <c r="C16" s="18" t="s">
        <v>88</v>
      </c>
      <c r="D16" s="19"/>
      <c r="E16" s="20"/>
      <c r="F16"/>
      <c r="I16" s="220"/>
      <c r="J16" s="221"/>
      <c r="K16" s="222"/>
    </row>
    <row r="17" spans="1:11" ht="18" customHeight="1" x14ac:dyDescent="0.2">
      <c r="A17" s="15" t="s">
        <v>44</v>
      </c>
      <c r="C17" s="104">
        <v>44717</v>
      </c>
      <c r="D17" s="105"/>
      <c r="E17" s="106"/>
      <c r="F17"/>
      <c r="G17" s="15"/>
      <c r="H17"/>
      <c r="I17" s="220"/>
      <c r="J17" s="221"/>
      <c r="K17" s="222"/>
    </row>
    <row r="18" spans="1:11" ht="18" customHeight="1" x14ac:dyDescent="0.2">
      <c r="A18" s="45" t="s">
        <v>36</v>
      </c>
      <c r="C18" s="104">
        <v>44682</v>
      </c>
      <c r="D18" s="107"/>
      <c r="E18" s="108"/>
      <c r="F18"/>
      <c r="I18" s="223"/>
      <c r="J18" s="224"/>
      <c r="K18" s="225"/>
    </row>
    <row r="19" spans="1:11" ht="18" customHeight="1" x14ac:dyDescent="0.2">
      <c r="A19" s="45" t="s">
        <v>37</v>
      </c>
      <c r="C19" s="104">
        <v>44712</v>
      </c>
      <c r="D19" s="107"/>
      <c r="E19" s="108"/>
      <c r="F19"/>
      <c r="G19" s="162" t="s">
        <v>188</v>
      </c>
      <c r="H19"/>
      <c r="I19" s="28">
        <f>'滞箱费项目(下游)-壳牌'!D8+'滞箱费抵扣-壳牌'!D8</f>
        <v>1297.2</v>
      </c>
      <c r="J19" s="26"/>
      <c r="K19" s="27"/>
    </row>
    <row r="20" spans="1:11" ht="18" customHeight="1" x14ac:dyDescent="0.2">
      <c r="A20" s="45" t="s">
        <v>120</v>
      </c>
      <c r="C20" s="44" t="s">
        <v>106</v>
      </c>
      <c r="D20" s="19"/>
      <c r="E20" s="20"/>
      <c r="F20"/>
    </row>
    <row r="21" spans="1:11" ht="18" customHeight="1" x14ac:dyDescent="0.2">
      <c r="F21"/>
      <c r="G21" s="12" t="s">
        <v>9</v>
      </c>
    </row>
    <row r="22" spans="1:11" ht="18" customHeight="1" x14ac:dyDescent="0.2">
      <c r="A22" s="12" t="s">
        <v>114</v>
      </c>
      <c r="F22"/>
      <c r="G22" s="21" t="s">
        <v>10</v>
      </c>
      <c r="I22" s="23" t="s">
        <v>105</v>
      </c>
      <c r="J22" s="24"/>
      <c r="K22" s="25"/>
    </row>
    <row r="23" spans="1:11" ht="18" customHeight="1" x14ac:dyDescent="0.2">
      <c r="A23" s="15" t="s">
        <v>115</v>
      </c>
      <c r="B23" s="118"/>
      <c r="C23" s="119"/>
      <c r="D23" s="120"/>
      <c r="E23" s="121"/>
      <c r="F23"/>
      <c r="G23" s="21" t="s">
        <v>11</v>
      </c>
      <c r="I23" s="23" t="s">
        <v>12</v>
      </c>
      <c r="J23" s="24"/>
      <c r="K23" s="25"/>
    </row>
    <row r="24" spans="1:11" ht="18" customHeight="1" x14ac:dyDescent="0.2">
      <c r="A24" s="15" t="s">
        <v>116</v>
      </c>
      <c r="C24" s="125"/>
      <c r="D24" s="19"/>
      <c r="E24" s="20"/>
      <c r="F24"/>
      <c r="G24" s="21" t="s">
        <v>13</v>
      </c>
      <c r="I24" s="23" t="s">
        <v>106</v>
      </c>
      <c r="J24" s="24"/>
      <c r="K24" s="25"/>
    </row>
    <row r="25" spans="1:11" ht="18" customHeight="1" x14ac:dyDescent="0.2">
      <c r="A25" s="15" t="s">
        <v>122</v>
      </c>
      <c r="C25" s="125"/>
      <c r="D25" s="19"/>
      <c r="E25" s="20"/>
      <c r="F25"/>
      <c r="G25" s="21" t="s">
        <v>14</v>
      </c>
      <c r="I25" s="23" t="s">
        <v>12</v>
      </c>
      <c r="J25" s="24"/>
      <c r="K25" s="25"/>
    </row>
    <row r="26" spans="1:11" ht="18" customHeight="1" x14ac:dyDescent="0.2">
      <c r="A26" s="15" t="s">
        <v>117</v>
      </c>
      <c r="E26" s="11" t="s">
        <v>118</v>
      </c>
      <c r="F26"/>
    </row>
    <row r="27" spans="1:11" ht="18" customHeight="1" x14ac:dyDescent="0.2">
      <c r="F27"/>
    </row>
    <row r="28" spans="1:11" ht="18" customHeight="1" x14ac:dyDescent="0.2">
      <c r="A28" s="15" t="s">
        <v>103</v>
      </c>
      <c r="C28" s="109"/>
      <c r="D28" s="110"/>
      <c r="E28" s="110"/>
      <c r="F28" s="111"/>
      <c r="G28" s="110"/>
      <c r="H28" s="110"/>
      <c r="I28" s="110"/>
      <c r="J28" s="110"/>
      <c r="K28" s="112"/>
    </row>
    <row r="29" spans="1:11" ht="18" customHeight="1" x14ac:dyDescent="0.2">
      <c r="C29" s="113"/>
      <c r="D29" s="3"/>
      <c r="E29" s="3"/>
      <c r="F29" s="114"/>
      <c r="G29" s="3"/>
      <c r="H29" s="3"/>
      <c r="I29" s="3"/>
      <c r="J29" s="3"/>
      <c r="K29" s="115"/>
    </row>
    <row r="30" spans="1:11" ht="18" customHeight="1" x14ac:dyDescent="0.2">
      <c r="F30"/>
    </row>
    <row r="31" spans="1:11" ht="18" customHeight="1" x14ac:dyDescent="0.3">
      <c r="A31" s="13"/>
      <c r="B31" s="13"/>
      <c r="C31" s="13"/>
      <c r="D31" s="13"/>
      <c r="E31" s="13"/>
      <c r="F31" s="22"/>
      <c r="G31" s="22"/>
      <c r="H31" s="22"/>
      <c r="I31" s="22"/>
      <c r="J31" s="22"/>
      <c r="K31" s="22"/>
    </row>
    <row r="32" spans="1:11"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spans="1:11" ht="18" customHeight="1" x14ac:dyDescent="0.2"/>
    <row r="50" spans="1:11" ht="18" customHeight="1" x14ac:dyDescent="0.2">
      <c r="A50"/>
      <c r="B50"/>
      <c r="C50"/>
      <c r="D50"/>
      <c r="E50"/>
      <c r="F50"/>
      <c r="G50"/>
      <c r="H50"/>
      <c r="I50"/>
      <c r="J50"/>
      <c r="K50"/>
    </row>
    <row r="51" spans="1:11" ht="18" customHeight="1" x14ac:dyDescent="0.2">
      <c r="A51"/>
      <c r="B51"/>
      <c r="C51"/>
      <c r="D51"/>
      <c r="E51"/>
      <c r="F51"/>
      <c r="G51"/>
      <c r="H51"/>
      <c r="I51"/>
      <c r="J51"/>
      <c r="K51"/>
    </row>
    <row r="52" spans="1:11" ht="18" customHeight="1" x14ac:dyDescent="0.2">
      <c r="A52"/>
      <c r="B52"/>
      <c r="C52"/>
      <c r="D52"/>
      <c r="E52"/>
      <c r="F52"/>
      <c r="G52"/>
      <c r="H52"/>
      <c r="I52"/>
      <c r="J52"/>
      <c r="K52"/>
    </row>
    <row r="53" spans="1:11" ht="18" customHeight="1" x14ac:dyDescent="0.2">
      <c r="A53"/>
      <c r="B53"/>
      <c r="C53"/>
      <c r="D53"/>
      <c r="E53"/>
      <c r="F53"/>
      <c r="G53"/>
      <c r="H53"/>
      <c r="I53"/>
      <c r="J53"/>
      <c r="K53"/>
    </row>
    <row r="54" spans="1:11" ht="18" customHeight="1" x14ac:dyDescent="0.2">
      <c r="A54"/>
      <c r="B54"/>
      <c r="C54"/>
      <c r="D54"/>
      <c r="E54"/>
      <c r="F54"/>
      <c r="G54"/>
      <c r="H54"/>
      <c r="I54"/>
      <c r="J54"/>
      <c r="K54"/>
    </row>
    <row r="55" spans="1:11" ht="18" customHeight="1" x14ac:dyDescent="0.2">
      <c r="A55"/>
      <c r="B55"/>
      <c r="C55"/>
      <c r="D55"/>
      <c r="E55"/>
      <c r="F55"/>
      <c r="G55"/>
      <c r="H55"/>
      <c r="I55"/>
      <c r="J55"/>
      <c r="K55"/>
    </row>
    <row r="56" spans="1:11" ht="18" customHeight="1" x14ac:dyDescent="0.2">
      <c r="A56"/>
      <c r="B56"/>
      <c r="C56"/>
      <c r="D56"/>
      <c r="E56"/>
      <c r="F56"/>
      <c r="G56"/>
      <c r="H56"/>
      <c r="I56"/>
      <c r="J56"/>
      <c r="K56"/>
    </row>
    <row r="57" spans="1:11" ht="18" customHeight="1" x14ac:dyDescent="0.2">
      <c r="A57"/>
      <c r="B57"/>
      <c r="C57"/>
      <c r="D57"/>
      <c r="E57"/>
      <c r="F57"/>
      <c r="G57"/>
      <c r="H57"/>
      <c r="I57"/>
      <c r="J57"/>
      <c r="K57"/>
    </row>
    <row r="58" spans="1:11" ht="18" customHeight="1" x14ac:dyDescent="0.2">
      <c r="A58"/>
      <c r="B58"/>
      <c r="C58"/>
      <c r="D58"/>
      <c r="E58"/>
      <c r="F58"/>
      <c r="G58"/>
      <c r="H58"/>
      <c r="I58"/>
      <c r="J58"/>
      <c r="K58"/>
    </row>
    <row r="59" spans="1:11" ht="18" customHeight="1" x14ac:dyDescent="0.2">
      <c r="A59"/>
      <c r="B59"/>
      <c r="C59"/>
      <c r="D59"/>
      <c r="E59"/>
      <c r="F59"/>
      <c r="G59"/>
      <c r="H59"/>
      <c r="I59"/>
      <c r="J59"/>
      <c r="K59"/>
    </row>
    <row r="60" spans="1:11" ht="18" customHeight="1" x14ac:dyDescent="0.2">
      <c r="A60"/>
      <c r="B60"/>
      <c r="C60"/>
      <c r="D60"/>
      <c r="E60"/>
      <c r="F60"/>
      <c r="G60"/>
      <c r="H60"/>
      <c r="I60"/>
      <c r="J60"/>
      <c r="K60"/>
    </row>
    <row r="61" spans="1:11" ht="18" customHeight="1" x14ac:dyDescent="0.2">
      <c r="A61"/>
      <c r="B61"/>
      <c r="C61"/>
      <c r="D61"/>
      <c r="E61"/>
      <c r="F61"/>
      <c r="G61"/>
      <c r="H61"/>
      <c r="I61"/>
      <c r="J61"/>
      <c r="K61"/>
    </row>
    <row r="62" spans="1:11" ht="18" customHeight="1" x14ac:dyDescent="0.2">
      <c r="A62"/>
      <c r="B62"/>
      <c r="C62"/>
      <c r="D62"/>
      <c r="E62"/>
      <c r="F62"/>
      <c r="G62"/>
      <c r="H62"/>
      <c r="I62"/>
      <c r="J62"/>
      <c r="K62"/>
    </row>
    <row r="63" spans="1:11" ht="18" customHeight="1" x14ac:dyDescent="0.2">
      <c r="A63"/>
      <c r="B63"/>
      <c r="C63"/>
      <c r="D63"/>
      <c r="E63"/>
      <c r="F63"/>
      <c r="G63"/>
      <c r="H63"/>
      <c r="I63"/>
      <c r="J63"/>
      <c r="K63"/>
    </row>
    <row r="64" spans="1:11" ht="18" customHeight="1" x14ac:dyDescent="0.2">
      <c r="A64"/>
      <c r="B64"/>
      <c r="C64"/>
      <c r="D64"/>
      <c r="E64"/>
      <c r="F64"/>
      <c r="G64"/>
      <c r="H64"/>
      <c r="I64"/>
      <c r="J64"/>
      <c r="K64"/>
    </row>
    <row r="65" spans="1:11" ht="18" customHeight="1" x14ac:dyDescent="0.2">
      <c r="A65"/>
      <c r="B65"/>
      <c r="C65"/>
      <c r="D65"/>
      <c r="E65"/>
      <c r="F65"/>
      <c r="G65"/>
      <c r="H65"/>
      <c r="I65"/>
      <c r="J65"/>
      <c r="K65"/>
    </row>
    <row r="66" spans="1:11" ht="18" customHeight="1" x14ac:dyDescent="0.2">
      <c r="A66"/>
      <c r="B66"/>
      <c r="C66"/>
      <c r="D66"/>
      <c r="E66"/>
      <c r="F66"/>
      <c r="G66"/>
      <c r="H66"/>
      <c r="I66"/>
      <c r="J66"/>
      <c r="K66"/>
    </row>
    <row r="67" spans="1:11" ht="18" customHeight="1" x14ac:dyDescent="0.2">
      <c r="A67"/>
      <c r="B67"/>
      <c r="C67"/>
      <c r="D67"/>
      <c r="E67"/>
      <c r="F67"/>
      <c r="G67"/>
      <c r="H67"/>
      <c r="I67"/>
      <c r="J67"/>
      <c r="K67"/>
    </row>
    <row r="68" spans="1:11" ht="18" customHeight="1" x14ac:dyDescent="0.2">
      <c r="A68"/>
      <c r="B68"/>
      <c r="C68"/>
      <c r="D68"/>
      <c r="E68"/>
      <c r="F68"/>
      <c r="G68"/>
      <c r="H68"/>
      <c r="I68"/>
      <c r="J68"/>
      <c r="K68"/>
    </row>
    <row r="69" spans="1:11" ht="18" customHeight="1" x14ac:dyDescent="0.2">
      <c r="A69"/>
      <c r="B69"/>
      <c r="C69"/>
      <c r="D69"/>
      <c r="E69"/>
      <c r="F69"/>
      <c r="G69"/>
      <c r="H69"/>
      <c r="I69"/>
      <c r="J69"/>
      <c r="K69"/>
    </row>
    <row r="70" spans="1:11" ht="18" customHeight="1" x14ac:dyDescent="0.2">
      <c r="A70"/>
      <c r="B70"/>
      <c r="C70"/>
      <c r="D70"/>
      <c r="E70"/>
      <c r="F70"/>
      <c r="G70"/>
      <c r="H70"/>
      <c r="I70"/>
      <c r="J70"/>
      <c r="K70"/>
    </row>
    <row r="71" spans="1:11" ht="18" customHeight="1" x14ac:dyDescent="0.2">
      <c r="A71"/>
      <c r="B71"/>
      <c r="C71"/>
      <c r="D71"/>
      <c r="E71"/>
      <c r="F71"/>
      <c r="G71"/>
      <c r="H71"/>
      <c r="I71"/>
      <c r="J71"/>
      <c r="K71"/>
    </row>
    <row r="72" spans="1:11" ht="18" customHeight="1" x14ac:dyDescent="0.2">
      <c r="A72"/>
      <c r="B72"/>
      <c r="C72"/>
      <c r="D72"/>
      <c r="E72"/>
      <c r="F72"/>
      <c r="G72"/>
      <c r="H72"/>
      <c r="I72"/>
      <c r="J72"/>
      <c r="K72"/>
    </row>
    <row r="73" spans="1:11" ht="18" customHeight="1" x14ac:dyDescent="0.2">
      <c r="A73"/>
      <c r="B73"/>
      <c r="C73"/>
      <c r="D73"/>
      <c r="E73"/>
      <c r="F73"/>
      <c r="G73"/>
      <c r="H73"/>
      <c r="I73"/>
      <c r="J73"/>
      <c r="K73"/>
    </row>
    <row r="74" spans="1:11" ht="18" customHeight="1" x14ac:dyDescent="0.2">
      <c r="A74"/>
      <c r="B74"/>
      <c r="C74"/>
      <c r="D74"/>
      <c r="E74"/>
      <c r="F74"/>
      <c r="G74"/>
      <c r="H74"/>
      <c r="I74"/>
      <c r="J74"/>
      <c r="K74"/>
    </row>
    <row r="75" spans="1:11" ht="18" customHeight="1" x14ac:dyDescent="0.2">
      <c r="A75"/>
      <c r="B75"/>
      <c r="C75"/>
      <c r="D75"/>
      <c r="E75"/>
      <c r="F75"/>
      <c r="G75"/>
      <c r="H75"/>
      <c r="I75"/>
      <c r="J75"/>
      <c r="K75"/>
    </row>
    <row r="76" spans="1:11" ht="18" customHeight="1" x14ac:dyDescent="0.2">
      <c r="A76"/>
      <c r="B76"/>
      <c r="C76"/>
      <c r="D76"/>
      <c r="E76"/>
      <c r="F76"/>
      <c r="G76"/>
      <c r="H76"/>
      <c r="I76"/>
      <c r="J76"/>
      <c r="K76"/>
    </row>
    <row r="77" spans="1:11" ht="18" customHeight="1" x14ac:dyDescent="0.2">
      <c r="A77"/>
      <c r="B77"/>
      <c r="C77"/>
      <c r="D77"/>
      <c r="E77"/>
      <c r="F77"/>
      <c r="G77"/>
      <c r="H77"/>
      <c r="I77"/>
      <c r="J77"/>
      <c r="K77"/>
    </row>
    <row r="78" spans="1:11" ht="18" customHeight="1" x14ac:dyDescent="0.2">
      <c r="A78"/>
      <c r="B78"/>
      <c r="C78"/>
      <c r="D78"/>
      <c r="E78"/>
      <c r="F78"/>
      <c r="G78"/>
      <c r="H78"/>
      <c r="I78"/>
      <c r="J78"/>
      <c r="K78"/>
    </row>
    <row r="79" spans="1:11" ht="18" customHeight="1" x14ac:dyDescent="0.2">
      <c r="A79"/>
      <c r="B79"/>
      <c r="C79"/>
      <c r="D79"/>
      <c r="E79"/>
      <c r="F79"/>
      <c r="G79"/>
      <c r="H79"/>
      <c r="I79"/>
      <c r="J79"/>
      <c r="K79"/>
    </row>
    <row r="80" spans="1:11" x14ac:dyDescent="0.2">
      <c r="A80"/>
      <c r="B80"/>
      <c r="C80"/>
      <c r="D80"/>
      <c r="E80"/>
      <c r="F80"/>
      <c r="G80"/>
      <c r="H80"/>
      <c r="I80"/>
      <c r="J80"/>
      <c r="K80"/>
    </row>
    <row r="81" spans="1:11" x14ac:dyDescent="0.2">
      <c r="A81"/>
      <c r="B81"/>
      <c r="C81"/>
      <c r="D81"/>
      <c r="E81"/>
      <c r="F81"/>
      <c r="G81"/>
      <c r="H81"/>
      <c r="I81"/>
      <c r="J81"/>
      <c r="K81"/>
    </row>
  </sheetData>
  <mergeCells count="3">
    <mergeCell ref="A1:D2"/>
    <mergeCell ref="I1:K1"/>
    <mergeCell ref="I15:K18"/>
  </mergeCells>
  <phoneticPr fontId="20" type="noConversion"/>
  <pageMargins left="0.25" right="0.25" top="0.34" bottom="0.37" header="0.3" footer="0.3"/>
  <pageSetup paperSize="9" scale="64" fitToHeight="0"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3A796-24A1-45FE-B5BC-99105EF67970}">
  <sheetPr>
    <tabColor rgb="FF92D050"/>
    <pageSetUpPr fitToPage="1"/>
  </sheetPr>
  <dimension ref="A1:W58"/>
  <sheetViews>
    <sheetView showGridLines="0" topLeftCell="A8" zoomScale="90" zoomScaleNormal="90" workbookViewId="0">
      <selection activeCell="A12" sqref="A12:J15"/>
    </sheetView>
  </sheetViews>
  <sheetFormatPr defaultColWidth="8.875" defaultRowHeight="16.5" x14ac:dyDescent="0.2"/>
  <cols>
    <col min="1" max="1" width="5.25" style="2" customWidth="1"/>
    <col min="2" max="2" width="7.125" style="2" customWidth="1"/>
    <col min="3" max="3" width="13.5" style="2" customWidth="1"/>
    <col min="4" max="4" width="17.875" style="2" customWidth="1"/>
    <col min="5" max="5" width="20.25" style="2" customWidth="1"/>
    <col min="6" max="6" width="17.75" style="2" customWidth="1"/>
    <col min="7" max="7" width="12.625" style="2" customWidth="1"/>
    <col min="8" max="8" width="18.125" style="2" bestFit="1" customWidth="1"/>
    <col min="9" max="9" width="12.625" style="2" customWidth="1"/>
    <col min="10" max="10" width="16.875" style="2" customWidth="1"/>
    <col min="11" max="16" width="12.625" style="2" customWidth="1"/>
    <col min="17" max="17" width="14.125" style="2" customWidth="1"/>
    <col min="18" max="27" width="12.625" style="2" customWidth="1"/>
    <col min="28" max="16384" width="8.875" style="2"/>
  </cols>
  <sheetData>
    <row r="1" spans="1:19" s="1" customFormat="1" ht="24.95" customHeight="1" x14ac:dyDescent="0.2">
      <c r="A1" s="33" t="str">
        <f>Q2</f>
        <v>下游滞箱费结算单/内容页/滞箱费项目</v>
      </c>
      <c r="B1" s="33"/>
      <c r="C1" s="33"/>
      <c r="D1" s="33"/>
      <c r="E1" s="33"/>
      <c r="F1" s="33"/>
      <c r="G1" s="136"/>
      <c r="H1" s="136"/>
      <c r="I1" s="136"/>
      <c r="J1" s="136"/>
      <c r="K1" s="136"/>
      <c r="P1" s="7" t="s">
        <v>0</v>
      </c>
      <c r="Q1" s="204" t="s">
        <v>121</v>
      </c>
      <c r="R1" s="205"/>
      <c r="S1" s="206"/>
    </row>
    <row r="2" spans="1:19" s="1" customFormat="1" ht="24.95" customHeight="1" x14ac:dyDescent="0.2">
      <c r="A2" s="33"/>
      <c r="B2" s="33"/>
      <c r="C2" s="33"/>
      <c r="D2" s="33"/>
      <c r="E2" s="33"/>
      <c r="F2" s="33"/>
      <c r="G2" s="136"/>
      <c r="H2" s="136"/>
      <c r="I2" s="136"/>
      <c r="J2" s="136"/>
      <c r="K2" s="136"/>
      <c r="P2" s="7" t="s">
        <v>1</v>
      </c>
      <c r="Q2" s="41" t="s">
        <v>63</v>
      </c>
      <c r="R2" s="42"/>
      <c r="S2" s="43"/>
    </row>
    <row r="3" spans="1:19" ht="18" customHeight="1" x14ac:dyDescent="0.2"/>
    <row r="4" spans="1:19" ht="18" customHeight="1" x14ac:dyDescent="0.2">
      <c r="A4" s="3"/>
      <c r="B4" s="3"/>
      <c r="C4" s="3"/>
      <c r="D4" s="3"/>
      <c r="E4" s="3"/>
      <c r="F4" s="3"/>
      <c r="G4" s="3"/>
      <c r="H4" s="3"/>
      <c r="I4" s="3"/>
      <c r="J4" s="3"/>
      <c r="K4" s="3"/>
      <c r="L4" s="3"/>
      <c r="M4" s="3"/>
      <c r="N4" s="3"/>
      <c r="O4" s="3"/>
      <c r="P4" s="3"/>
      <c r="Q4" s="3"/>
      <c r="R4" s="3"/>
      <c r="S4" s="11" t="s">
        <v>2</v>
      </c>
    </row>
    <row r="5" spans="1:19" ht="18" customHeight="1" x14ac:dyDescent="0.2"/>
    <row r="6" spans="1:19" ht="18" customHeight="1" x14ac:dyDescent="0.2">
      <c r="A6" s="226" t="s">
        <v>3</v>
      </c>
      <c r="B6" s="227"/>
      <c r="C6" s="5" t="s">
        <v>23</v>
      </c>
      <c r="D6" s="46" t="s">
        <v>154</v>
      </c>
      <c r="E6" s="46" t="s">
        <v>66</v>
      </c>
      <c r="H6" s="15"/>
      <c r="I6" s="15"/>
      <c r="J6" s="15"/>
      <c r="K6" s="15"/>
    </row>
    <row r="7" spans="1:19" ht="18" customHeight="1" x14ac:dyDescent="0.2">
      <c r="A7" s="12"/>
      <c r="B7" s="12"/>
      <c r="C7" s="40"/>
      <c r="D7" s="12"/>
      <c r="G7" s="15"/>
      <c r="H7" s="15"/>
      <c r="I7" s="15"/>
      <c r="J7" s="15"/>
      <c r="K7" s="15"/>
      <c r="L7" s="6"/>
      <c r="M7" s="6"/>
    </row>
    <row r="8" spans="1:19" ht="18" customHeight="1" x14ac:dyDescent="0.2">
      <c r="A8" s="15" t="s">
        <v>53</v>
      </c>
      <c r="D8" s="94">
        <f>SUM(J13:J16)</f>
        <v>1391.2</v>
      </c>
      <c r="E8" s="95"/>
    </row>
    <row r="9" spans="1:19" ht="18" customHeight="1" x14ac:dyDescent="0.2">
      <c r="A9" s="15" t="s">
        <v>33</v>
      </c>
      <c r="D9" s="94" t="s">
        <v>34</v>
      </c>
      <c r="E9" s="95"/>
      <c r="G9" s="15"/>
      <c r="H9" s="15"/>
      <c r="I9" s="15"/>
      <c r="J9" s="15"/>
      <c r="K9" s="15"/>
      <c r="L9" s="6"/>
      <c r="M9" s="6"/>
    </row>
    <row r="10" spans="1:19" ht="18" customHeight="1" x14ac:dyDescent="0.2">
      <c r="A10" s="15"/>
      <c r="D10" s="116"/>
      <c r="E10" s="37"/>
      <c r="G10" s="15"/>
      <c r="H10" s="15"/>
      <c r="I10" s="15"/>
      <c r="J10" s="15"/>
      <c r="K10" s="15"/>
      <c r="L10" s="6"/>
      <c r="M10" s="6"/>
    </row>
    <row r="11" spans="1:19" ht="18" customHeight="1" x14ac:dyDescent="0.2">
      <c r="A11" s="179" t="s">
        <v>108</v>
      </c>
      <c r="B11" s="12"/>
      <c r="C11" s="40"/>
      <c r="D11" s="12"/>
    </row>
    <row r="12" spans="1:19" ht="18" customHeight="1" x14ac:dyDescent="0.2">
      <c r="A12" s="51"/>
      <c r="B12" s="29" t="s">
        <v>15</v>
      </c>
      <c r="C12" s="167" t="s">
        <v>173</v>
      </c>
      <c r="D12" s="168"/>
      <c r="E12" s="167" t="s">
        <v>168</v>
      </c>
      <c r="F12" s="82" t="s">
        <v>109</v>
      </c>
      <c r="G12" s="82" t="s">
        <v>110</v>
      </c>
      <c r="H12" s="84"/>
      <c r="I12" s="139" t="s">
        <v>111</v>
      </c>
      <c r="J12" s="29" t="s">
        <v>70</v>
      </c>
    </row>
    <row r="13" spans="1:19" ht="18" customHeight="1" x14ac:dyDescent="0.2">
      <c r="A13" s="47" t="s">
        <v>16</v>
      </c>
      <c r="B13" s="97">
        <v>1</v>
      </c>
      <c r="C13" s="169" t="s">
        <v>180</v>
      </c>
      <c r="D13" s="170"/>
      <c r="E13" s="171">
        <v>192117</v>
      </c>
      <c r="F13" s="98">
        <v>230579</v>
      </c>
      <c r="G13" s="137" t="s">
        <v>112</v>
      </c>
      <c r="H13" s="62"/>
      <c r="I13" s="89">
        <f>S20+S21</f>
        <v>29</v>
      </c>
      <c r="J13" s="91">
        <f>V20+V21</f>
        <v>470</v>
      </c>
    </row>
    <row r="14" spans="1:19" ht="18" customHeight="1" x14ac:dyDescent="0.2">
      <c r="A14" s="47" t="s">
        <v>16</v>
      </c>
      <c r="B14" s="97">
        <v>2</v>
      </c>
      <c r="C14" s="169" t="s">
        <v>180</v>
      </c>
      <c r="D14" s="170"/>
      <c r="E14" s="171">
        <v>230586</v>
      </c>
      <c r="F14" s="98">
        <v>230586</v>
      </c>
      <c r="G14" s="137" t="s">
        <v>178</v>
      </c>
      <c r="H14" s="62"/>
      <c r="I14" s="89">
        <f>S23+S24</f>
        <v>55</v>
      </c>
      <c r="J14" s="91">
        <f>V23+V24</f>
        <v>536</v>
      </c>
    </row>
    <row r="15" spans="1:19" ht="18" customHeight="1" x14ac:dyDescent="0.2">
      <c r="A15" s="47" t="s">
        <v>16</v>
      </c>
      <c r="B15" s="32">
        <v>3</v>
      </c>
      <c r="C15" s="169" t="s">
        <v>180</v>
      </c>
      <c r="D15" s="170"/>
      <c r="E15" s="172"/>
      <c r="F15" s="98"/>
      <c r="G15" s="137"/>
      <c r="H15" s="62"/>
      <c r="I15" s="89">
        <f>S22</f>
        <v>57</v>
      </c>
      <c r="J15" s="91">
        <f>U22</f>
        <v>114</v>
      </c>
    </row>
    <row r="16" spans="1:19" ht="18" customHeight="1" x14ac:dyDescent="0.2">
      <c r="A16" s="47" t="s">
        <v>16</v>
      </c>
      <c r="B16" s="32">
        <v>4</v>
      </c>
      <c r="C16" s="173" t="s">
        <v>59</v>
      </c>
      <c r="D16" s="174"/>
      <c r="E16" s="171">
        <v>200975</v>
      </c>
      <c r="F16" s="98">
        <v>200975</v>
      </c>
      <c r="G16" s="142" t="s">
        <v>113</v>
      </c>
      <c r="H16" s="143"/>
      <c r="I16" s="89">
        <v>120</v>
      </c>
      <c r="J16" s="91">
        <f>I16*2.26</f>
        <v>271.2</v>
      </c>
    </row>
    <row r="17" spans="1:23" ht="18" customHeight="1" x14ac:dyDescent="0.2">
      <c r="A17" s="92"/>
      <c r="B17" s="35"/>
      <c r="C17" s="86"/>
      <c r="D17" s="83"/>
      <c r="E17" s="21"/>
      <c r="F17" s="14"/>
      <c r="G17" s="93"/>
      <c r="H17" s="21"/>
      <c r="I17" s="21"/>
      <c r="J17" s="21"/>
      <c r="K17" s="21"/>
      <c r="L17" s="21"/>
      <c r="M17" s="6"/>
    </row>
    <row r="18" spans="1:23" ht="18" customHeight="1" x14ac:dyDescent="0.2">
      <c r="A18" s="12" t="s">
        <v>83</v>
      </c>
      <c r="B18" s="12"/>
      <c r="C18" s="40"/>
      <c r="D18" s="12"/>
      <c r="G18" s="6"/>
      <c r="H18" s="6"/>
      <c r="I18" s="6"/>
      <c r="J18" s="6"/>
      <c r="K18" s="6"/>
    </row>
    <row r="19" spans="1:23" s="15" customFormat="1" ht="18" customHeight="1" x14ac:dyDescent="0.2">
      <c r="A19" s="51"/>
      <c r="B19" s="29" t="s">
        <v>15</v>
      </c>
      <c r="C19" s="176" t="s">
        <v>169</v>
      </c>
      <c r="D19" s="175" t="s">
        <v>186</v>
      </c>
      <c r="E19" s="175" t="s">
        <v>176</v>
      </c>
      <c r="F19" s="29" t="s">
        <v>49</v>
      </c>
      <c r="G19" s="29" t="s">
        <v>46</v>
      </c>
      <c r="H19" s="53" t="s">
        <v>24</v>
      </c>
      <c r="I19" s="29" t="s">
        <v>181</v>
      </c>
      <c r="J19" s="29" t="s">
        <v>182</v>
      </c>
      <c r="K19" s="85" t="s">
        <v>79</v>
      </c>
      <c r="L19" s="84"/>
      <c r="M19" s="29" t="s">
        <v>72</v>
      </c>
      <c r="N19" s="51" t="s">
        <v>61</v>
      </c>
      <c r="O19" s="176" t="s">
        <v>45</v>
      </c>
      <c r="P19" s="160" t="s">
        <v>27</v>
      </c>
      <c r="Q19" s="54" t="s">
        <v>89</v>
      </c>
      <c r="R19" s="66" t="s">
        <v>175</v>
      </c>
      <c r="S19" s="54" t="s">
        <v>152</v>
      </c>
      <c r="T19" s="54" t="s">
        <v>28</v>
      </c>
      <c r="U19" s="55" t="s">
        <v>31</v>
      </c>
      <c r="V19" s="55" t="s">
        <v>35</v>
      </c>
      <c r="W19" s="54" t="s">
        <v>32</v>
      </c>
    </row>
    <row r="20" spans="1:23" ht="18" customHeight="1" x14ac:dyDescent="0.2">
      <c r="A20" s="47" t="s">
        <v>16</v>
      </c>
      <c r="B20" s="32">
        <v>1</v>
      </c>
      <c r="C20" s="177" t="s">
        <v>172</v>
      </c>
      <c r="D20" s="172">
        <v>44562</v>
      </c>
      <c r="E20" s="172" t="s">
        <v>179</v>
      </c>
      <c r="F20" s="69" t="s">
        <v>50</v>
      </c>
      <c r="G20" s="68">
        <v>44571</v>
      </c>
      <c r="H20" s="69" t="s">
        <v>39</v>
      </c>
      <c r="I20" s="80">
        <v>192117</v>
      </c>
      <c r="J20" s="80">
        <v>230579</v>
      </c>
      <c r="K20" s="87" t="s">
        <v>177</v>
      </c>
      <c r="L20" s="138"/>
      <c r="M20" s="68">
        <v>44698</v>
      </c>
      <c r="N20" s="68">
        <v>44702</v>
      </c>
      <c r="O20" s="148">
        <v>44681</v>
      </c>
      <c r="P20" s="148">
        <v>44712</v>
      </c>
      <c r="Q20" s="49">
        <v>35</v>
      </c>
      <c r="R20" s="49">
        <f>IF(G20="",M20-D20+1,IF(M20="",P20-G20+1,M20-G20+1))</f>
        <v>128</v>
      </c>
      <c r="S20" s="49">
        <f>IF(O20="",R20-Q20,IF(M20="",P20-O20,M20-O20))</f>
        <v>17</v>
      </c>
      <c r="T20" s="63">
        <v>2</v>
      </c>
      <c r="U20" s="178">
        <f>T20*_xlfn.NUMBERVALUE(S20)</f>
        <v>34</v>
      </c>
      <c r="V20" s="65">
        <v>235</v>
      </c>
      <c r="W20" s="63" t="s">
        <v>47</v>
      </c>
    </row>
    <row r="21" spans="1:23" ht="18" customHeight="1" x14ac:dyDescent="0.2">
      <c r="A21" s="47" t="s">
        <v>16</v>
      </c>
      <c r="B21" s="32">
        <v>2</v>
      </c>
      <c r="C21" s="177" t="s">
        <v>172</v>
      </c>
      <c r="D21" s="172">
        <v>44562</v>
      </c>
      <c r="E21" s="172" t="s">
        <v>179</v>
      </c>
      <c r="F21" s="69">
        <v>80260518</v>
      </c>
      <c r="G21" s="68">
        <v>44652</v>
      </c>
      <c r="H21" s="69" t="s">
        <v>38</v>
      </c>
      <c r="I21" s="80">
        <v>192117</v>
      </c>
      <c r="J21" s="80">
        <v>230579</v>
      </c>
      <c r="K21" s="87" t="s">
        <v>177</v>
      </c>
      <c r="L21" s="138"/>
      <c r="M21" s="68">
        <v>44698</v>
      </c>
      <c r="N21" s="68">
        <v>44702</v>
      </c>
      <c r="O21" s="148"/>
      <c r="P21" s="148">
        <v>44712</v>
      </c>
      <c r="Q21" s="49">
        <v>35</v>
      </c>
      <c r="R21" s="49">
        <f t="shared" ref="R21:R24" si="0">IF(G21="",M21-D21+1,IF(M21="",P21-G21+1,M21-G21+1))</f>
        <v>47</v>
      </c>
      <c r="S21" s="49">
        <f t="shared" ref="S21:S24" si="1">IF(O21="",R21-Q21,IF(M21="",P21-O21,M21-O21))</f>
        <v>12</v>
      </c>
      <c r="T21" s="63">
        <v>2</v>
      </c>
      <c r="U21" s="178">
        <f t="shared" ref="U21:U24" si="2">T21*_xlfn.NUMBERVALUE(S21)</f>
        <v>24</v>
      </c>
      <c r="V21" s="65">
        <v>235</v>
      </c>
      <c r="W21" s="63" t="s">
        <v>47</v>
      </c>
    </row>
    <row r="22" spans="1:23" ht="18" customHeight="1" x14ac:dyDescent="0.2">
      <c r="A22" s="47" t="s">
        <v>16</v>
      </c>
      <c r="B22" s="32">
        <v>3</v>
      </c>
      <c r="C22" s="177" t="s">
        <v>192</v>
      </c>
      <c r="D22" s="172">
        <v>44576</v>
      </c>
      <c r="E22" s="172" t="s">
        <v>179</v>
      </c>
      <c r="F22" s="69" t="s">
        <v>183</v>
      </c>
      <c r="G22" s="68"/>
      <c r="H22" s="69" t="s">
        <v>40</v>
      </c>
      <c r="I22" s="80"/>
      <c r="J22" s="80"/>
      <c r="K22" s="87"/>
      <c r="L22" s="138"/>
      <c r="M22" s="68">
        <v>44682</v>
      </c>
      <c r="N22" s="68">
        <v>44694</v>
      </c>
      <c r="O22" s="148"/>
      <c r="P22" s="148">
        <v>44712</v>
      </c>
      <c r="Q22" s="49">
        <v>50</v>
      </c>
      <c r="R22" s="49">
        <f t="shared" si="0"/>
        <v>107</v>
      </c>
      <c r="S22" s="49">
        <f t="shared" si="1"/>
        <v>57</v>
      </c>
      <c r="T22" s="63">
        <v>2</v>
      </c>
      <c r="U22" s="178">
        <f t="shared" si="2"/>
        <v>114</v>
      </c>
      <c r="V22" s="65">
        <v>235</v>
      </c>
      <c r="W22" s="63" t="s">
        <v>47</v>
      </c>
    </row>
    <row r="23" spans="1:23" ht="18" customHeight="1" x14ac:dyDescent="0.2">
      <c r="A23" s="47" t="s">
        <v>16</v>
      </c>
      <c r="B23" s="32">
        <v>4</v>
      </c>
      <c r="C23" s="177" t="s">
        <v>172</v>
      </c>
      <c r="D23" s="172">
        <v>44576</v>
      </c>
      <c r="E23" s="172" t="s">
        <v>179</v>
      </c>
      <c r="F23" s="69" t="s">
        <v>51</v>
      </c>
      <c r="G23" s="68">
        <v>44593</v>
      </c>
      <c r="H23" s="69" t="s">
        <v>25</v>
      </c>
      <c r="I23" s="80">
        <v>230586</v>
      </c>
      <c r="J23" s="80">
        <v>230586</v>
      </c>
      <c r="K23" s="87" t="s">
        <v>82</v>
      </c>
      <c r="L23" s="138"/>
      <c r="M23" s="68"/>
      <c r="N23" s="68"/>
      <c r="O23" s="148">
        <v>44681</v>
      </c>
      <c r="P23" s="148">
        <v>44712</v>
      </c>
      <c r="Q23" s="49">
        <v>35</v>
      </c>
      <c r="R23" s="49">
        <f t="shared" si="0"/>
        <v>120</v>
      </c>
      <c r="S23" s="49">
        <f t="shared" si="1"/>
        <v>31</v>
      </c>
      <c r="T23" s="63">
        <v>2</v>
      </c>
      <c r="U23" s="178">
        <f t="shared" si="2"/>
        <v>62</v>
      </c>
      <c r="V23" s="65">
        <v>235</v>
      </c>
      <c r="W23" s="63" t="s">
        <v>47</v>
      </c>
    </row>
    <row r="24" spans="1:23" ht="18" customHeight="1" x14ac:dyDescent="0.2">
      <c r="A24" s="47" t="s">
        <v>16</v>
      </c>
      <c r="B24" s="32">
        <v>5</v>
      </c>
      <c r="C24" s="177" t="s">
        <v>172</v>
      </c>
      <c r="D24" s="172">
        <v>44652</v>
      </c>
      <c r="E24" s="172" t="s">
        <v>179</v>
      </c>
      <c r="F24" s="69" t="s">
        <v>91</v>
      </c>
      <c r="G24" s="68">
        <v>44654</v>
      </c>
      <c r="H24" s="69" t="s">
        <v>26</v>
      </c>
      <c r="I24" s="80">
        <v>230586</v>
      </c>
      <c r="J24" s="80">
        <v>230586</v>
      </c>
      <c r="K24" s="87" t="s">
        <v>82</v>
      </c>
      <c r="L24" s="138"/>
      <c r="M24" s="68"/>
      <c r="N24" s="68"/>
      <c r="O24" s="148"/>
      <c r="P24" s="148">
        <v>44712</v>
      </c>
      <c r="Q24" s="49">
        <v>35</v>
      </c>
      <c r="R24" s="49">
        <f t="shared" si="0"/>
        <v>59</v>
      </c>
      <c r="S24" s="49">
        <f t="shared" si="1"/>
        <v>24</v>
      </c>
      <c r="T24" s="63">
        <v>2.5</v>
      </c>
      <c r="U24" s="178">
        <f t="shared" si="2"/>
        <v>60</v>
      </c>
      <c r="V24" s="65">
        <v>301</v>
      </c>
      <c r="W24" s="63" t="s">
        <v>47</v>
      </c>
    </row>
    <row r="25" spans="1:23" ht="18" customHeight="1" x14ac:dyDescent="0.2">
      <c r="A25" s="58"/>
      <c r="B25" s="35"/>
      <c r="C25" s="37"/>
      <c r="D25" s="37"/>
      <c r="E25" s="6"/>
      <c r="F25" s="59"/>
      <c r="G25" s="21"/>
      <c r="H25" s="21"/>
      <c r="I25" s="21"/>
      <c r="J25" s="21"/>
      <c r="K25" s="21"/>
      <c r="L25" s="21"/>
      <c r="M25" s="21"/>
      <c r="N25" s="21"/>
      <c r="O25" s="21"/>
      <c r="P25" s="21"/>
    </row>
    <row r="26" spans="1:23" ht="18" customHeight="1" x14ac:dyDescent="0.2">
      <c r="A26" s="228" t="s">
        <v>206</v>
      </c>
      <c r="B26" s="229"/>
      <c r="C26" s="229"/>
      <c r="D26" s="229"/>
      <c r="E26" s="229"/>
      <c r="F26" s="229"/>
      <c r="G26" s="229"/>
      <c r="H26" s="229"/>
      <c r="I26" s="229"/>
      <c r="J26" s="229"/>
      <c r="K26" s="229"/>
      <c r="L26" s="230"/>
      <c r="M26" s="16"/>
      <c r="N26" s="16"/>
      <c r="O26" s="16"/>
      <c r="P26" s="16"/>
      <c r="Q26" s="16"/>
      <c r="R26" s="16"/>
      <c r="S26" s="16"/>
    </row>
    <row r="27" spans="1:23" ht="18" customHeight="1" x14ac:dyDescent="0.2">
      <c r="A27" s="231"/>
      <c r="B27" s="232"/>
      <c r="C27" s="232"/>
      <c r="D27" s="232"/>
      <c r="E27" s="232"/>
      <c r="F27" s="232"/>
      <c r="G27" s="232"/>
      <c r="H27" s="232"/>
      <c r="I27" s="232"/>
      <c r="J27" s="232"/>
      <c r="K27" s="232"/>
      <c r="L27" s="233"/>
      <c r="M27" s="16"/>
      <c r="N27" s="16"/>
      <c r="O27" s="16"/>
      <c r="P27" s="16"/>
      <c r="Q27" s="16"/>
      <c r="R27" s="16"/>
      <c r="S27" s="16"/>
    </row>
    <row r="28" spans="1:23" ht="18" customHeight="1" x14ac:dyDescent="0.2">
      <c r="A28" s="231"/>
      <c r="B28" s="232"/>
      <c r="C28" s="232"/>
      <c r="D28" s="232"/>
      <c r="E28" s="232"/>
      <c r="F28" s="232"/>
      <c r="G28" s="232"/>
      <c r="H28" s="232"/>
      <c r="I28" s="232"/>
      <c r="J28" s="232"/>
      <c r="K28" s="232"/>
      <c r="L28" s="233"/>
      <c r="M28" s="16"/>
      <c r="N28" s="16"/>
      <c r="O28" s="16"/>
      <c r="P28" s="16"/>
      <c r="Q28" s="16"/>
      <c r="R28" s="16"/>
      <c r="S28" s="16"/>
    </row>
    <row r="29" spans="1:23" ht="18" customHeight="1" x14ac:dyDescent="0.2">
      <c r="A29" s="231"/>
      <c r="B29" s="232"/>
      <c r="C29" s="232"/>
      <c r="D29" s="232"/>
      <c r="E29" s="232"/>
      <c r="F29" s="232"/>
      <c r="G29" s="232"/>
      <c r="H29" s="232"/>
      <c r="I29" s="232"/>
      <c r="J29" s="232"/>
      <c r="K29" s="232"/>
      <c r="L29" s="233"/>
      <c r="M29" s="16"/>
      <c r="N29" s="16"/>
      <c r="O29" s="16"/>
      <c r="P29" s="16"/>
      <c r="Q29" s="16"/>
      <c r="R29" s="16"/>
      <c r="S29" s="16"/>
    </row>
    <row r="30" spans="1:23" ht="18" customHeight="1" x14ac:dyDescent="0.2">
      <c r="A30" s="231"/>
      <c r="B30" s="232"/>
      <c r="C30" s="232"/>
      <c r="D30" s="232"/>
      <c r="E30" s="232"/>
      <c r="F30" s="232"/>
      <c r="G30" s="232"/>
      <c r="H30" s="232"/>
      <c r="I30" s="232"/>
      <c r="J30" s="232"/>
      <c r="K30" s="232"/>
      <c r="L30" s="233"/>
      <c r="M30" s="16"/>
      <c r="N30" s="16"/>
      <c r="O30" s="16"/>
      <c r="P30" s="16"/>
      <c r="Q30" s="16"/>
      <c r="R30" s="16"/>
      <c r="S30" s="16"/>
    </row>
    <row r="31" spans="1:23" ht="18" customHeight="1" x14ac:dyDescent="0.2">
      <c r="A31" s="231"/>
      <c r="B31" s="232"/>
      <c r="C31" s="232"/>
      <c r="D31" s="232"/>
      <c r="E31" s="232"/>
      <c r="F31" s="232"/>
      <c r="G31" s="232"/>
      <c r="H31" s="232"/>
      <c r="I31" s="232"/>
      <c r="J31" s="232"/>
      <c r="K31" s="232"/>
      <c r="L31" s="233"/>
      <c r="M31" s="16"/>
      <c r="N31" s="16"/>
      <c r="O31" s="16"/>
      <c r="P31" s="16"/>
      <c r="Q31" s="16"/>
      <c r="R31" s="16"/>
      <c r="S31" s="16"/>
    </row>
    <row r="32" spans="1:23" ht="18" customHeight="1" x14ac:dyDescent="0.2">
      <c r="A32" s="231"/>
      <c r="B32" s="232"/>
      <c r="C32" s="232"/>
      <c r="D32" s="232"/>
      <c r="E32" s="232"/>
      <c r="F32" s="232"/>
      <c r="G32" s="232"/>
      <c r="H32" s="232"/>
      <c r="I32" s="232"/>
      <c r="J32" s="232"/>
      <c r="K32" s="232"/>
      <c r="L32" s="233"/>
      <c r="M32" s="16"/>
      <c r="N32" s="16"/>
      <c r="O32" s="16"/>
      <c r="P32" s="16"/>
      <c r="Q32" s="16"/>
      <c r="R32" s="16"/>
      <c r="S32" s="16"/>
    </row>
    <row r="33" spans="1:20" ht="18" customHeight="1" x14ac:dyDescent="0.2">
      <c r="A33" s="231"/>
      <c r="B33" s="232"/>
      <c r="C33" s="232"/>
      <c r="D33" s="232"/>
      <c r="E33" s="232"/>
      <c r="F33" s="232"/>
      <c r="G33" s="232"/>
      <c r="H33" s="232"/>
      <c r="I33" s="232"/>
      <c r="J33" s="232"/>
      <c r="K33" s="232"/>
      <c r="L33" s="233"/>
      <c r="M33" s="16"/>
      <c r="N33" s="16"/>
      <c r="O33" s="16"/>
      <c r="P33" s="16"/>
      <c r="Q33" s="16"/>
      <c r="R33" s="16"/>
      <c r="S33" s="16"/>
    </row>
    <row r="34" spans="1:20" ht="18" customHeight="1" x14ac:dyDescent="0.2">
      <c r="A34" s="231"/>
      <c r="B34" s="232"/>
      <c r="C34" s="232"/>
      <c r="D34" s="232"/>
      <c r="E34" s="232"/>
      <c r="F34" s="232"/>
      <c r="G34" s="232"/>
      <c r="H34" s="232"/>
      <c r="I34" s="232"/>
      <c r="J34" s="232"/>
      <c r="K34" s="232"/>
      <c r="L34" s="233"/>
      <c r="M34" s="16"/>
      <c r="N34" s="16"/>
      <c r="O34" s="16"/>
      <c r="P34" s="16"/>
      <c r="Q34" s="16"/>
      <c r="R34" s="16"/>
      <c r="S34" s="16"/>
      <c r="T34" s="16"/>
    </row>
    <row r="35" spans="1:20" ht="18" customHeight="1" x14ac:dyDescent="0.2">
      <c r="A35" s="231"/>
      <c r="B35" s="232"/>
      <c r="C35" s="232"/>
      <c r="D35" s="232"/>
      <c r="E35" s="232"/>
      <c r="F35" s="232"/>
      <c r="G35" s="232"/>
      <c r="H35" s="232"/>
      <c r="I35" s="232"/>
      <c r="J35" s="232"/>
      <c r="K35" s="232"/>
      <c r="L35" s="233"/>
      <c r="M35" s="16"/>
      <c r="N35" s="16"/>
      <c r="O35" s="16"/>
      <c r="P35" s="16"/>
      <c r="Q35" s="16"/>
      <c r="R35" s="16"/>
      <c r="S35" s="16"/>
      <c r="T35" s="16"/>
    </row>
    <row r="36" spans="1:20" ht="18" customHeight="1" x14ac:dyDescent="0.2">
      <c r="A36" s="231"/>
      <c r="B36" s="232"/>
      <c r="C36" s="232"/>
      <c r="D36" s="232"/>
      <c r="E36" s="232"/>
      <c r="F36" s="232"/>
      <c r="G36" s="232"/>
      <c r="H36" s="232"/>
      <c r="I36" s="232"/>
      <c r="J36" s="232"/>
      <c r="K36" s="232"/>
      <c r="L36" s="233"/>
      <c r="M36" s="16"/>
      <c r="N36" s="16"/>
      <c r="O36" s="16"/>
      <c r="P36" s="16"/>
      <c r="Q36" s="16"/>
      <c r="R36" s="16"/>
      <c r="S36" s="16"/>
      <c r="T36" s="16"/>
    </row>
    <row r="37" spans="1:20" ht="18" customHeight="1" x14ac:dyDescent="0.2">
      <c r="A37" s="231"/>
      <c r="B37" s="232"/>
      <c r="C37" s="232"/>
      <c r="D37" s="232"/>
      <c r="E37" s="232"/>
      <c r="F37" s="232"/>
      <c r="G37" s="232"/>
      <c r="H37" s="232"/>
      <c r="I37" s="232"/>
      <c r="J37" s="232"/>
      <c r="K37" s="232"/>
      <c r="L37" s="233"/>
      <c r="M37" s="16"/>
      <c r="N37" s="16"/>
      <c r="O37" s="16"/>
      <c r="P37" s="16"/>
      <c r="Q37" s="16"/>
      <c r="R37" s="16"/>
      <c r="S37" s="16"/>
      <c r="T37" s="16"/>
    </row>
    <row r="38" spans="1:20" ht="18" customHeight="1" x14ac:dyDescent="0.2">
      <c r="A38" s="231"/>
      <c r="B38" s="232"/>
      <c r="C38" s="232"/>
      <c r="D38" s="232"/>
      <c r="E38" s="232"/>
      <c r="F38" s="232"/>
      <c r="G38" s="232"/>
      <c r="H38" s="232"/>
      <c r="I38" s="232"/>
      <c r="J38" s="232"/>
      <c r="K38" s="232"/>
      <c r="L38" s="233"/>
      <c r="M38" s="16"/>
      <c r="N38" s="16"/>
      <c r="O38" s="16"/>
      <c r="P38" s="16"/>
      <c r="Q38" s="16"/>
      <c r="R38" s="16"/>
      <c r="S38" s="16"/>
      <c r="T38" s="16"/>
    </row>
    <row r="39" spans="1:20" ht="18" customHeight="1" x14ac:dyDescent="0.2">
      <c r="A39" s="231"/>
      <c r="B39" s="232"/>
      <c r="C39" s="232"/>
      <c r="D39" s="232"/>
      <c r="E39" s="232"/>
      <c r="F39" s="232"/>
      <c r="G39" s="232"/>
      <c r="H39" s="232"/>
      <c r="I39" s="232"/>
      <c r="J39" s="232"/>
      <c r="K39" s="232"/>
      <c r="L39" s="233"/>
      <c r="M39" s="16"/>
      <c r="N39" s="16"/>
      <c r="O39" s="16"/>
      <c r="P39" s="16"/>
      <c r="Q39" s="16"/>
      <c r="R39" s="16"/>
      <c r="S39" s="16"/>
      <c r="T39" s="16"/>
    </row>
    <row r="40" spans="1:20" ht="18" customHeight="1" x14ac:dyDescent="0.2">
      <c r="A40" s="231"/>
      <c r="B40" s="232"/>
      <c r="C40" s="232"/>
      <c r="D40" s="232"/>
      <c r="E40" s="232"/>
      <c r="F40" s="232"/>
      <c r="G40" s="232"/>
      <c r="H40" s="232"/>
      <c r="I40" s="232"/>
      <c r="J40" s="232"/>
      <c r="K40" s="232"/>
      <c r="L40" s="233"/>
      <c r="M40" s="16"/>
      <c r="N40" s="16"/>
      <c r="O40" s="16"/>
      <c r="P40" s="16"/>
      <c r="Q40" s="16"/>
      <c r="R40" s="16"/>
      <c r="S40" s="16"/>
      <c r="T40" s="16"/>
    </row>
    <row r="41" spans="1:20" ht="18" customHeight="1" x14ac:dyDescent="0.2">
      <c r="A41" s="231"/>
      <c r="B41" s="232"/>
      <c r="C41" s="232"/>
      <c r="D41" s="232"/>
      <c r="E41" s="232"/>
      <c r="F41" s="232"/>
      <c r="G41" s="232"/>
      <c r="H41" s="232"/>
      <c r="I41" s="232"/>
      <c r="J41" s="232"/>
      <c r="K41" s="232"/>
      <c r="L41" s="233"/>
      <c r="M41" s="16"/>
      <c r="N41" s="16"/>
      <c r="O41" s="16"/>
      <c r="P41" s="16"/>
      <c r="Q41" s="16"/>
      <c r="R41" s="16"/>
      <c r="S41" s="16"/>
      <c r="T41" s="16"/>
    </row>
    <row r="42" spans="1:20" ht="18" customHeight="1" x14ac:dyDescent="0.2">
      <c r="A42" s="231"/>
      <c r="B42" s="232"/>
      <c r="C42" s="232"/>
      <c r="D42" s="232"/>
      <c r="E42" s="232"/>
      <c r="F42" s="232"/>
      <c r="G42" s="232"/>
      <c r="H42" s="232"/>
      <c r="I42" s="232"/>
      <c r="J42" s="232"/>
      <c r="K42" s="232"/>
      <c r="L42" s="233"/>
      <c r="M42" s="16"/>
      <c r="N42" s="16"/>
      <c r="O42" s="16"/>
      <c r="P42" s="16"/>
      <c r="Q42" s="16"/>
      <c r="R42" s="16"/>
      <c r="S42" s="16"/>
      <c r="T42" s="16"/>
    </row>
    <row r="43" spans="1:20" ht="18" customHeight="1" x14ac:dyDescent="0.2">
      <c r="A43" s="231"/>
      <c r="B43" s="232"/>
      <c r="C43" s="232"/>
      <c r="D43" s="232"/>
      <c r="E43" s="232"/>
      <c r="F43" s="232"/>
      <c r="G43" s="232"/>
      <c r="H43" s="232"/>
      <c r="I43" s="232"/>
      <c r="J43" s="232"/>
      <c r="K43" s="232"/>
      <c r="L43" s="233"/>
      <c r="M43" s="16"/>
      <c r="N43" s="16"/>
      <c r="O43" s="16"/>
      <c r="P43" s="16"/>
      <c r="Q43" s="16"/>
      <c r="R43" s="16"/>
      <c r="S43" s="16"/>
      <c r="T43" s="16"/>
    </row>
    <row r="44" spans="1:20" ht="18" customHeight="1" x14ac:dyDescent="0.2">
      <c r="A44" s="231"/>
      <c r="B44" s="232"/>
      <c r="C44" s="232"/>
      <c r="D44" s="232"/>
      <c r="E44" s="232"/>
      <c r="F44" s="232"/>
      <c r="G44" s="232"/>
      <c r="H44" s="232"/>
      <c r="I44" s="232"/>
      <c r="J44" s="232"/>
      <c r="K44" s="232"/>
      <c r="L44" s="233"/>
      <c r="M44" s="16"/>
      <c r="N44" s="16"/>
      <c r="O44" s="16"/>
      <c r="P44" s="16"/>
      <c r="Q44" s="16"/>
      <c r="R44" s="16"/>
      <c r="S44" s="16"/>
      <c r="T44" s="16"/>
    </row>
    <row r="45" spans="1:20" ht="18" customHeight="1" x14ac:dyDescent="0.2">
      <c r="A45" s="231"/>
      <c r="B45" s="232"/>
      <c r="C45" s="232"/>
      <c r="D45" s="232"/>
      <c r="E45" s="232"/>
      <c r="F45" s="232"/>
      <c r="G45" s="232"/>
      <c r="H45" s="232"/>
      <c r="I45" s="232"/>
      <c r="J45" s="232"/>
      <c r="K45" s="232"/>
      <c r="L45" s="233"/>
      <c r="M45" s="16"/>
      <c r="N45" s="16"/>
      <c r="O45" s="16"/>
      <c r="P45" s="16"/>
      <c r="Q45" s="16"/>
      <c r="R45" s="16"/>
      <c r="S45" s="16"/>
      <c r="T45" s="16"/>
    </row>
    <row r="46" spans="1:20" ht="18" customHeight="1" x14ac:dyDescent="0.2">
      <c r="A46" s="231"/>
      <c r="B46" s="232"/>
      <c r="C46" s="232"/>
      <c r="D46" s="232"/>
      <c r="E46" s="232"/>
      <c r="F46" s="232"/>
      <c r="G46" s="232"/>
      <c r="H46" s="232"/>
      <c r="I46" s="232"/>
      <c r="J46" s="232"/>
      <c r="K46" s="232"/>
      <c r="L46" s="233"/>
      <c r="M46" s="16"/>
      <c r="N46" s="16"/>
      <c r="O46" s="16"/>
      <c r="P46" s="16"/>
      <c r="Q46" s="16"/>
      <c r="R46" s="16"/>
      <c r="S46" s="16"/>
      <c r="T46" s="16"/>
    </row>
    <row r="47" spans="1:20" ht="18" customHeight="1" x14ac:dyDescent="0.2">
      <c r="A47" s="231"/>
      <c r="B47" s="232"/>
      <c r="C47" s="232"/>
      <c r="D47" s="232"/>
      <c r="E47" s="232"/>
      <c r="F47" s="232"/>
      <c r="G47" s="232"/>
      <c r="H47" s="232"/>
      <c r="I47" s="232"/>
      <c r="J47" s="232"/>
      <c r="K47" s="232"/>
      <c r="L47" s="233"/>
      <c r="M47" s="16"/>
      <c r="N47" s="16"/>
      <c r="O47" s="16"/>
      <c r="P47" s="16"/>
      <c r="Q47" s="16"/>
      <c r="R47" s="16"/>
      <c r="S47" s="16"/>
      <c r="T47" s="16"/>
    </row>
    <row r="48" spans="1:20" ht="18" customHeight="1" x14ac:dyDescent="0.2">
      <c r="A48" s="231"/>
      <c r="B48" s="232"/>
      <c r="C48" s="232"/>
      <c r="D48" s="232"/>
      <c r="E48" s="232"/>
      <c r="F48" s="232"/>
      <c r="G48" s="232"/>
      <c r="H48" s="232"/>
      <c r="I48" s="232"/>
      <c r="J48" s="232"/>
      <c r="K48" s="232"/>
      <c r="L48" s="233"/>
      <c r="M48" s="16"/>
      <c r="N48" s="16"/>
      <c r="O48" s="16"/>
      <c r="P48" s="16"/>
      <c r="Q48" s="16"/>
      <c r="R48" s="16"/>
      <c r="S48" s="16"/>
      <c r="T48" s="16"/>
    </row>
    <row r="49" spans="1:20" ht="18" customHeight="1" x14ac:dyDescent="0.2">
      <c r="A49" s="231"/>
      <c r="B49" s="232"/>
      <c r="C49" s="232"/>
      <c r="D49" s="232"/>
      <c r="E49" s="232"/>
      <c r="F49" s="232"/>
      <c r="G49" s="232"/>
      <c r="H49" s="232"/>
      <c r="I49" s="232"/>
      <c r="J49" s="232"/>
      <c r="K49" s="232"/>
      <c r="L49" s="233"/>
      <c r="M49" s="16"/>
      <c r="N49" s="16"/>
      <c r="O49" s="16"/>
      <c r="P49" s="16"/>
      <c r="Q49" s="16"/>
      <c r="R49" s="16"/>
      <c r="S49" s="16"/>
      <c r="T49" s="16"/>
    </row>
    <row r="50" spans="1:20" ht="18" customHeight="1" x14ac:dyDescent="0.2">
      <c r="A50" s="231"/>
      <c r="B50" s="232"/>
      <c r="C50" s="232"/>
      <c r="D50" s="232"/>
      <c r="E50" s="232"/>
      <c r="F50" s="232"/>
      <c r="G50" s="232"/>
      <c r="H50" s="232"/>
      <c r="I50" s="232"/>
      <c r="J50" s="232"/>
      <c r="K50" s="232"/>
      <c r="L50" s="233"/>
      <c r="M50" s="16"/>
      <c r="N50" s="16"/>
      <c r="O50" s="16"/>
      <c r="P50" s="16"/>
      <c r="Q50" s="16"/>
      <c r="R50" s="16"/>
      <c r="S50" s="16"/>
      <c r="T50" s="16"/>
    </row>
    <row r="51" spans="1:20" ht="18" customHeight="1" x14ac:dyDescent="0.2">
      <c r="A51" s="231"/>
      <c r="B51" s="232"/>
      <c r="C51" s="232"/>
      <c r="D51" s="232"/>
      <c r="E51" s="232"/>
      <c r="F51" s="232"/>
      <c r="G51" s="232"/>
      <c r="H51" s="232"/>
      <c r="I51" s="232"/>
      <c r="J51" s="232"/>
      <c r="K51" s="232"/>
      <c r="L51" s="233"/>
      <c r="M51" s="16"/>
      <c r="N51" s="16"/>
      <c r="O51" s="16"/>
      <c r="P51" s="16"/>
      <c r="Q51" s="16"/>
      <c r="R51" s="16"/>
      <c r="S51" s="16"/>
      <c r="T51" s="16"/>
    </row>
    <row r="52" spans="1:20" ht="18" customHeight="1" x14ac:dyDescent="0.2">
      <c r="A52" s="231"/>
      <c r="B52" s="232"/>
      <c r="C52" s="232"/>
      <c r="D52" s="232"/>
      <c r="E52" s="232"/>
      <c r="F52" s="232"/>
      <c r="G52" s="232"/>
      <c r="H52" s="232"/>
      <c r="I52" s="232"/>
      <c r="J52" s="232"/>
      <c r="K52" s="232"/>
      <c r="L52" s="233"/>
      <c r="M52" s="16"/>
      <c r="N52" s="16"/>
      <c r="O52" s="16"/>
      <c r="P52" s="16"/>
      <c r="Q52" s="16"/>
      <c r="R52" s="16"/>
      <c r="S52" s="16"/>
      <c r="T52" s="16"/>
    </row>
    <row r="53" spans="1:20" ht="18" customHeight="1" x14ac:dyDescent="0.2">
      <c r="A53" s="231"/>
      <c r="B53" s="232"/>
      <c r="C53" s="232"/>
      <c r="D53" s="232"/>
      <c r="E53" s="232"/>
      <c r="F53" s="232"/>
      <c r="G53" s="232"/>
      <c r="H53" s="232"/>
      <c r="I53" s="232"/>
      <c r="J53" s="232"/>
      <c r="K53" s="232"/>
      <c r="L53" s="233"/>
      <c r="M53" s="16"/>
      <c r="N53" s="16"/>
      <c r="O53" s="16"/>
      <c r="P53" s="16"/>
      <c r="Q53" s="16"/>
      <c r="R53" s="16"/>
      <c r="S53" s="16"/>
      <c r="T53" s="16"/>
    </row>
    <row r="54" spans="1:20" ht="18" customHeight="1" x14ac:dyDescent="0.2">
      <c r="A54" s="231"/>
      <c r="B54" s="232"/>
      <c r="C54" s="232"/>
      <c r="D54" s="232"/>
      <c r="E54" s="232"/>
      <c r="F54" s="232"/>
      <c r="G54" s="232"/>
      <c r="H54" s="232"/>
      <c r="I54" s="232"/>
      <c r="J54" s="232"/>
      <c r="K54" s="232"/>
      <c r="L54" s="233"/>
      <c r="M54" s="16"/>
      <c r="N54" s="16"/>
      <c r="O54" s="16"/>
      <c r="P54" s="16"/>
      <c r="Q54" s="16"/>
      <c r="R54" s="16"/>
      <c r="S54" s="16"/>
      <c r="T54" s="16"/>
    </row>
    <row r="55" spans="1:20" ht="18" customHeight="1" x14ac:dyDescent="0.2">
      <c r="A55" s="231"/>
      <c r="B55" s="232"/>
      <c r="C55" s="232"/>
      <c r="D55" s="232"/>
      <c r="E55" s="232"/>
      <c r="F55" s="232"/>
      <c r="G55" s="232"/>
      <c r="H55" s="232"/>
      <c r="I55" s="232"/>
      <c r="J55" s="232"/>
      <c r="K55" s="232"/>
      <c r="L55" s="233"/>
      <c r="M55" s="16"/>
      <c r="N55" s="16"/>
      <c r="O55" s="16"/>
      <c r="P55" s="16"/>
      <c r="Q55" s="16"/>
      <c r="R55" s="16"/>
      <c r="S55" s="16"/>
      <c r="T55" s="16"/>
    </row>
    <row r="56" spans="1:20" ht="18" customHeight="1" x14ac:dyDescent="0.2">
      <c r="A56" s="231"/>
      <c r="B56" s="232"/>
      <c r="C56" s="232"/>
      <c r="D56" s="232"/>
      <c r="E56" s="232"/>
      <c r="F56" s="232"/>
      <c r="G56" s="232"/>
      <c r="H56" s="232"/>
      <c r="I56" s="232"/>
      <c r="J56" s="232"/>
      <c r="K56" s="232"/>
      <c r="L56" s="233"/>
      <c r="M56" s="16"/>
      <c r="N56" s="16"/>
      <c r="O56" s="16"/>
      <c r="P56" s="16"/>
      <c r="Q56" s="16"/>
      <c r="R56" s="16"/>
      <c r="S56" s="16"/>
      <c r="T56" s="16"/>
    </row>
    <row r="57" spans="1:20" ht="18" customHeight="1" x14ac:dyDescent="0.2">
      <c r="A57" s="234"/>
      <c r="B57" s="235"/>
      <c r="C57" s="235"/>
      <c r="D57" s="235"/>
      <c r="E57" s="235"/>
      <c r="F57" s="235"/>
      <c r="G57" s="235"/>
      <c r="H57" s="235"/>
      <c r="I57" s="235"/>
      <c r="J57" s="235"/>
      <c r="K57" s="235"/>
      <c r="L57" s="236"/>
      <c r="M57" s="16"/>
      <c r="N57" s="16"/>
      <c r="O57" s="16"/>
      <c r="P57" s="16"/>
      <c r="Q57" s="16"/>
      <c r="R57" s="16"/>
      <c r="S57" s="16"/>
      <c r="T57" s="16"/>
    </row>
    <row r="58" spans="1:20" ht="18" customHeight="1" x14ac:dyDescent="0.2">
      <c r="A58" s="37"/>
      <c r="B58" s="31"/>
      <c r="C58" s="31"/>
      <c r="D58" s="16"/>
      <c r="E58" s="16"/>
      <c r="F58" s="16"/>
      <c r="G58" s="16"/>
      <c r="H58" s="16"/>
      <c r="I58" s="16"/>
      <c r="J58" s="16"/>
      <c r="K58" s="16"/>
      <c r="L58" s="16"/>
      <c r="M58" s="16"/>
      <c r="N58" s="16"/>
      <c r="O58" s="16"/>
      <c r="P58" s="16"/>
      <c r="Q58" s="16"/>
      <c r="R58" s="16"/>
      <c r="S58" s="16"/>
      <c r="T58" s="16"/>
    </row>
  </sheetData>
  <mergeCells count="3">
    <mergeCell ref="Q1:S1"/>
    <mergeCell ref="A6:B6"/>
    <mergeCell ref="A26:L57"/>
  </mergeCells>
  <phoneticPr fontId="29" type="noConversion"/>
  <pageMargins left="0.25" right="0.25" top="0.34" bottom="0.37" header="0.3" footer="0.3"/>
  <pageSetup paperSize="9" scale="50"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Sheet1</vt:lpstr>
      <vt:lpstr>常规</vt:lpstr>
      <vt:lpstr>滞箱费项目(下游)</vt:lpstr>
      <vt:lpstr>滞箱费抵扣</vt:lpstr>
      <vt:lpstr>物流附加服务费</vt:lpstr>
      <vt:lpstr>到期预警项目(下游)</vt:lpstr>
      <vt:lpstr>壳牌版-说明</vt:lpstr>
      <vt:lpstr>常规-壳牌</vt:lpstr>
      <vt:lpstr>滞箱费项目(下游)-壳牌</vt:lpstr>
      <vt:lpstr>滞箱费抵扣-壳牌</vt:lpstr>
      <vt:lpstr>损坏赔偿-壳牌</vt:lpstr>
      <vt:lpstr>丢箱返还</vt:lpstr>
      <vt:lpstr>回收物流差价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ZHANG</dc:creator>
  <cp:lastModifiedBy>Wanda Wang</cp:lastModifiedBy>
  <dcterms:created xsi:type="dcterms:W3CDTF">2015-06-05T18:19:00Z</dcterms:created>
  <dcterms:modified xsi:type="dcterms:W3CDTF">2024-10-18T01:24:43Z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