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37528434-7EE2-4B20-84C1-FE4A2C374341}" xr6:coauthVersionLast="47" xr6:coauthVersionMax="47" xr10:uidLastSave="{00000000-0000-0000-0000-000000000000}"/>
  <bookViews>
    <workbookView xWindow="11535" yWindow="165" windowWidth="16530" windowHeight="15315" xr2:uid="{3CB4C396-0AB5-4640-B8F4-004E9C873D29}"/>
  </bookViews>
  <sheets>
    <sheet name="汇总" sheetId="1" r:id="rId1"/>
    <sheet name="明细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C8" i="1"/>
  <c r="C9" i="1"/>
  <c r="C7" i="1"/>
  <c r="I2" i="2"/>
  <c r="K2" i="2" s="1"/>
  <c r="I3" i="2"/>
  <c r="I4" i="2"/>
  <c r="I5" i="2"/>
  <c r="I6" i="2"/>
  <c r="I7" i="2"/>
  <c r="K7" i="2" s="1"/>
  <c r="I8" i="2"/>
  <c r="K8" i="2" s="1"/>
  <c r="I9" i="2"/>
  <c r="K9" i="2" s="1"/>
  <c r="I10" i="2"/>
  <c r="K10" i="2" s="1"/>
  <c r="I11" i="2"/>
  <c r="I12" i="2"/>
  <c r="K12" i="2" s="1"/>
  <c r="I13" i="2"/>
  <c r="K13" i="2" s="1"/>
  <c r="I14" i="2"/>
  <c r="K14" i="2" s="1"/>
  <c r="I15" i="2"/>
  <c r="K15" i="2" s="1"/>
  <c r="K17" i="2"/>
  <c r="K19" i="2"/>
  <c r="K29" i="2"/>
  <c r="I32" i="2"/>
  <c r="K32" i="2" s="1"/>
  <c r="I31" i="2"/>
  <c r="K31" i="2" s="1"/>
  <c r="I30" i="2"/>
  <c r="K30" i="2" s="1"/>
  <c r="I29" i="2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I18" i="2"/>
  <c r="K18" i="2" s="1"/>
  <c r="I17" i="2"/>
  <c r="I16" i="2"/>
  <c r="K16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K4" i="2"/>
  <c r="D8" i="1"/>
  <c r="D7" i="1"/>
  <c r="D9" i="1"/>
  <c r="K6" i="2" l="1"/>
  <c r="K5" i="2"/>
  <c r="K11" i="2"/>
  <c r="K3" i="2"/>
</calcChain>
</file>

<file path=xl/sharedStrings.xml><?xml version="1.0" encoding="utf-8"?>
<sst xmlns="http://schemas.openxmlformats.org/spreadsheetml/2006/main" count="167" uniqueCount="69">
  <si>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5" type="noConversion"/>
  </si>
  <si>
    <t>隶属项目</t>
    <phoneticPr fontId="5" type="noConversion"/>
  </si>
  <si>
    <t>统计期间自</t>
    <phoneticPr fontId="5" type="noConversion"/>
  </si>
  <si>
    <t>统计期间至</t>
    <phoneticPr fontId="5" type="noConversion"/>
  </si>
  <si>
    <t>箱号
FIBC S/N</t>
    <phoneticPr fontId="5" type="noConversion"/>
  </si>
  <si>
    <t>发货去向
SHIPTO ID-NAME</t>
    <phoneticPr fontId="5" type="noConversion"/>
  </si>
  <si>
    <t>C100689 - 壳牌(中国)有限公司</t>
  </si>
  <si>
    <t>745195149</t>
  </si>
  <si>
    <t>12789320-重庆多宝石化有限公司</t>
  </si>
  <si>
    <t>ET030103010203</t>
  </si>
  <si>
    <t>ET030103011465</t>
  </si>
  <si>
    <t>ET030103012358</t>
  </si>
  <si>
    <t>ET030103028775</t>
  </si>
  <si>
    <t>ET030103028894</t>
  </si>
  <si>
    <t>739594918</t>
  </si>
  <si>
    <t>12690397-曼胡默尔（天津）科技发展有限公司</t>
  </si>
  <si>
    <t>ET030103025524</t>
  </si>
  <si>
    <t>ET030103012661</t>
  </si>
  <si>
    <t>ET020101015060</t>
  </si>
  <si>
    <t>740020661</t>
  </si>
  <si>
    <t>12794977-天津临港仓</t>
  </si>
  <si>
    <t>ET020101022831</t>
  </si>
  <si>
    <t>ET030103019023</t>
  </si>
  <si>
    <t>739844035</t>
  </si>
  <si>
    <t>12810872-东风日产发动机分公司（广州）</t>
  </si>
  <si>
    <t>ET030103019836</t>
  </si>
  <si>
    <t>ET030103017947</t>
  </si>
  <si>
    <t>ET030103031444</t>
  </si>
  <si>
    <t>ET030103025299</t>
  </si>
  <si>
    <t>ET030103033040</t>
  </si>
  <si>
    <t>ET030103033704</t>
  </si>
  <si>
    <t>ET030103005181</t>
  </si>
  <si>
    <t>ET030103009678</t>
  </si>
  <si>
    <t>ET030103024416</t>
  </si>
  <si>
    <t>ET030103024814</t>
  </si>
  <si>
    <t>ET030103029526</t>
  </si>
  <si>
    <t>ET030103030751</t>
  </si>
  <si>
    <t>ET030103012303</t>
  </si>
  <si>
    <t>ET030103023145</t>
  </si>
  <si>
    <t>ET030103003764</t>
  </si>
  <si>
    <t>ET030103015423</t>
  </si>
  <si>
    <t>ET030103010619</t>
  </si>
  <si>
    <t>ET030103013330</t>
  </si>
  <si>
    <t>ET030103018777</t>
  </si>
  <si>
    <t>ET030103029867</t>
  </si>
  <si>
    <t>SoldTo ID</t>
    <phoneticPr fontId="5" type="noConversion"/>
  </si>
  <si>
    <t>12794977-天津临港仓</t>
    <phoneticPr fontId="5" type="noConversion"/>
  </si>
  <si>
    <t>12789320-重庆多宝石化有限公司</t>
    <phoneticPr fontId="5" type="noConversion"/>
  </si>
  <si>
    <t>ET030103001491</t>
    <phoneticPr fontId="5" type="noConversion"/>
  </si>
  <si>
    <t>客户运单号
D/O NO.</t>
    <phoneticPr fontId="5" type="noConversion"/>
  </si>
  <si>
    <t>未还箱数量</t>
    <phoneticPr fontId="5" type="noConversion"/>
  </si>
  <si>
    <t>唐秋硕</t>
  </si>
  <si>
    <t>客户运单日期
D/O DATE</t>
    <phoneticPr fontId="5" type="noConversion"/>
  </si>
  <si>
    <t>总占箱时间
TOTAL DAYS</t>
    <phoneticPr fontId="5" type="noConversion"/>
  </si>
  <si>
    <t>超期计费阈值
OVERDUE BILLING
THRESHOLD</t>
    <phoneticPr fontId="5" type="noConversion"/>
  </si>
  <si>
    <t>超期占箱天数
OVERDUE DAYS</t>
    <phoneticPr fontId="5" type="noConversion"/>
  </si>
  <si>
    <t>ICAM</t>
  </si>
  <si>
    <t>张淑萍</t>
  </si>
  <si>
    <t>刘英楠</t>
  </si>
  <si>
    <t>黄晓菁</t>
  </si>
  <si>
    <t>shuping.zhang@shell.com</t>
    <phoneticPr fontId="5" type="noConversion"/>
  </si>
  <si>
    <t>liu.yn@shell.com</t>
    <phoneticPr fontId="5" type="noConversion"/>
  </si>
  <si>
    <t>grace.huang@shell.com</t>
    <phoneticPr fontId="5" type="noConversion"/>
  </si>
  <si>
    <t>未还已超期数量</t>
    <phoneticPr fontId="5" type="noConversion"/>
  </si>
  <si>
    <t>未还未超期数量</t>
    <phoneticPr fontId="5" type="noConversion"/>
  </si>
  <si>
    <t>Team Leader</t>
    <phoneticPr fontId="5" type="noConversion"/>
  </si>
  <si>
    <t>ICAM</t>
    <phoneticPr fontId="5" type="noConversion"/>
  </si>
  <si>
    <t>ICAM Email Address</t>
    <phoneticPr fontId="5" type="noConversion"/>
  </si>
  <si>
    <t>未归还数量合计 
(贵司发货已扫码)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</si>
</sst>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yyyy\-mm\-dd;@"/>
    <numFmt numFmtId="178" formatCode="#,##0_);[Red]\(#,##0\)"/>
    <numFmt numFmtId="179" formatCode="0_);[Red]\(0\)"/>
  </numFmts>
  <fonts count="10" x14ac:knownFonts="1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6" fillId="0" borderId="1" xfId="0" applyFont="1" applyBorder="1">
      <alignment vertical="center"/>
    </xf>
    <xf numFmtId="0" fontId="7" fillId="2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quotePrefix="1" applyNumberFormat="1" applyFont="1" applyBorder="1" applyAlignment="1">
      <alignment horizontal="center" vertical="center" wrapText="1"/>
    </xf>
    <xf numFmtId="177" fontId="6" fillId="0" borderId="1" xfId="0" quotePrefix="1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quotePrefix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78" fontId="2" fillId="0" borderId="1" xfId="0" applyNumberFormat="1" applyFont="1" applyBorder="1" applyAlignment="1">
      <alignment horizontal="center" vertical="center" wrapText="1"/>
    </xf>
    <xf numFmtId="179" fontId="0" fillId="0" borderId="0" xfId="0" applyNumberFormat="1">
      <alignment vertical="center"/>
    </xf>
    <xf numFmtId="177" fontId="1" fillId="0" borderId="1" xfId="0" quotePrefix="1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8" fontId="6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E9"/>
  <sheetViews>
    <sheetView tabSelected="1" zoomScale="90" zoomScaleNormal="90" workbookViewId="0"/>
  </sheetViews>
  <sheetFormatPr defaultColWidth="9" defaultRowHeight="16.5" x14ac:dyDescent="0.2"/>
  <cols>
    <col min="1" max="1" width="19.5" style="2" bestFit="1" customWidth="1"/>
    <col min="2" max="2" width="29.625" style="1" bestFit="1" customWidth="1"/>
    <col min="3" max="3" width="17" style="1" bestFit="1" customWidth="1"/>
    <col min="4" max="4" width="19.125" style="2" bestFit="1" customWidth="1"/>
    <col min="5" max="5" width="19.125" style="1" bestFit="1" customWidth="1"/>
    <col min="6" max="16384" width="9" style="1"/>
  </cols>
  <sheetData>
    <row r="1" spans="1:5" ht="20.100000000000001" customHeight="1" x14ac:dyDescent="0.2">
      <c r="A1" s="4" t="s">
        <v>1</v>
      </c>
      <c r="B1" s="11" t="s">
        <v>6</v>
      </c>
      <c r="D1" s="1"/>
    </row>
    <row r="2" spans="1:5" ht="20.100000000000001" customHeight="1" x14ac:dyDescent="0.2">
      <c r="A2" s="4" t="s">
        <v>65</v>
      </c>
      <c r="B2" s="11" t="s">
        <v>51</v>
      </c>
      <c r="D2" s="1"/>
    </row>
    <row r="3" spans="1:5" ht="20.100000000000001" customHeight="1" x14ac:dyDescent="0.2">
      <c r="A3" s="4" t="s">
        <v>2</v>
      </c>
      <c r="B3" s="19">
        <v>43831</v>
      </c>
      <c r="D3" s="1"/>
    </row>
    <row r="4" spans="1:5" ht="20.100000000000001" customHeight="1" x14ac:dyDescent="0.2">
      <c r="A4" s="4" t="s">
        <v>3</v>
      </c>
      <c r="B4" s="19">
        <v>45452</v>
      </c>
      <c r="C4" s="28"/>
      <c r="E4" s="2"/>
    </row>
    <row r="5" spans="1:5" ht="20.100000000000001" customHeight="1" x14ac:dyDescent="0.2">
      <c r="A5" s="4" t="s">
        <v>50</v>
      </c>
      <c r="B5" s="35">
        <f>SUM(C7:C9)</f>
        <v>577</v>
      </c>
      <c r="C5" s="13"/>
    </row>
    <row r="6" spans="1:5" ht="30" x14ac:dyDescent="0.2">
      <c r="A6" s="5" t="s">
        <v>56</v>
      </c>
      <c r="B6" s="12" t="s">
        <v>67</v>
      </c>
      <c r="C6" s="7" t="s">
        <v>68</v>
      </c>
      <c r="D6" s="5" t="s">
        <v>63</v>
      </c>
      <c r="E6" s="5" t="s">
        <v>64</v>
      </c>
    </row>
    <row r="7" spans="1:5" x14ac:dyDescent="0.2">
      <c r="A7" s="32" t="s">
        <v>57</v>
      </c>
      <c r="B7" s="32" t="s">
        <v>60</v>
      </c>
      <c r="C7" s="33">
        <f>D7+E7</f>
        <v>136</v>
      </c>
      <c r="D7" s="34">
        <f>105-59</f>
        <v>46</v>
      </c>
      <c r="E7" s="33">
        <v>90</v>
      </c>
    </row>
    <row r="8" spans="1:5" ht="17.100000000000001" customHeight="1" x14ac:dyDescent="0.2">
      <c r="A8" s="11" t="s">
        <v>58</v>
      </c>
      <c r="B8" s="32" t="s">
        <v>61</v>
      </c>
      <c r="C8" s="33">
        <f t="shared" ref="C8:C9" si="0">D8+E8</f>
        <v>274</v>
      </c>
      <c r="D8" s="33">
        <f>270-28</f>
        <v>242</v>
      </c>
      <c r="E8" s="33">
        <v>32</v>
      </c>
    </row>
    <row r="9" spans="1:5" ht="17.100000000000001" customHeight="1" x14ac:dyDescent="0.2">
      <c r="A9" s="11" t="s">
        <v>59</v>
      </c>
      <c r="B9" s="32" t="s">
        <v>62</v>
      </c>
      <c r="C9" s="33">
        <f t="shared" si="0"/>
        <v>167</v>
      </c>
      <c r="D9" s="33">
        <f>135-24</f>
        <v>111</v>
      </c>
      <c r="E9" s="33">
        <v>56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K34"/>
  <sheetViews>
    <sheetView zoomScale="90" zoomScaleNormal="90" workbookViewId="0">
      <selection activeCell="C2" sqref="C2"/>
    </sheetView>
  </sheetViews>
  <sheetFormatPr defaultColWidth="9" defaultRowHeight="14.25" x14ac:dyDescent="0.2"/>
  <cols>
    <col min="1" max="1" width="8.625" customWidth="1"/>
    <col min="2" max="2" width="12.625" style="14" customWidth="1"/>
    <col min="3" max="4" width="20.625" style="14" customWidth="1"/>
    <col min="5" max="6" width="20.625" customWidth="1"/>
    <col min="7" max="7" width="20.625" style="10" customWidth="1"/>
    <col min="8" max="8" width="44.875" bestFit="1" customWidth="1"/>
    <col min="9" max="9" width="20.625" customWidth="1"/>
    <col min="10" max="10" width="20.625" style="14" customWidth="1"/>
    <col min="11" max="11" width="20.625" customWidth="1"/>
  </cols>
  <sheetData>
    <row r="1" spans="1:11" s="3" customFormat="1" ht="45" x14ac:dyDescent="0.2">
      <c r="A1" s="15" t="s">
        <v>0</v>
      </c>
      <c r="B1" s="15" t="s">
        <v>66</v>
      </c>
      <c r="C1" s="5" t="s">
        <v>67</v>
      </c>
      <c r="D1" s="15" t="s">
        <v>45</v>
      </c>
      <c r="E1" s="16" t="s">
        <v>4</v>
      </c>
      <c r="F1" s="16" t="s">
        <v>49</v>
      </c>
      <c r="G1" s="17" t="s">
        <v>52</v>
      </c>
      <c r="H1" s="16" t="s">
        <v>5</v>
      </c>
      <c r="I1" s="16" t="s">
        <v>53</v>
      </c>
      <c r="J1" s="16" t="s">
        <v>54</v>
      </c>
      <c r="K1" s="16" t="s">
        <v>55</v>
      </c>
    </row>
    <row r="2" spans="1:11" ht="18" customHeight="1" x14ac:dyDescent="0.2">
      <c r="A2" s="8">
        <v>1</v>
      </c>
      <c r="B2" s="6" t="s">
        <v>59</v>
      </c>
      <c r="C2" s="32" t="s">
        <v>62</v>
      </c>
      <c r="D2" s="8">
        <v>12089498</v>
      </c>
      <c r="E2" s="21" t="s">
        <v>48</v>
      </c>
      <c r="F2" s="8" t="s">
        <v>7</v>
      </c>
      <c r="G2" s="23">
        <v>44993</v>
      </c>
      <c r="H2" s="20" t="s">
        <v>47</v>
      </c>
      <c r="I2" s="29">
        <f>汇总!$B$4-明细!G2</f>
        <v>459</v>
      </c>
      <c r="J2" s="8">
        <v>40</v>
      </c>
      <c r="K2" s="8">
        <f>I2-J2</f>
        <v>419</v>
      </c>
    </row>
    <row r="3" spans="1:11" ht="18" customHeight="1" x14ac:dyDescent="0.2">
      <c r="A3" s="8">
        <f>A2+1</f>
        <v>2</v>
      </c>
      <c r="B3" s="6" t="s">
        <v>59</v>
      </c>
      <c r="C3" s="32" t="s">
        <v>62</v>
      </c>
      <c r="D3" s="8">
        <v>12089498</v>
      </c>
      <c r="E3" s="8" t="s">
        <v>9</v>
      </c>
      <c r="F3" s="8" t="s">
        <v>7</v>
      </c>
      <c r="G3" s="23">
        <v>44993</v>
      </c>
      <c r="H3" s="9" t="s">
        <v>8</v>
      </c>
      <c r="I3" s="29">
        <f>汇总!$B$4-明细!G3</f>
        <v>459</v>
      </c>
      <c r="J3" s="8">
        <v>40</v>
      </c>
      <c r="K3" s="8">
        <f t="shared" ref="K3:K15" si="0">I3-J3</f>
        <v>419</v>
      </c>
    </row>
    <row r="4" spans="1:11" ht="18" customHeight="1" x14ac:dyDescent="0.2">
      <c r="A4" s="8">
        <f t="shared" ref="A4:A32" si="1">A3+1</f>
        <v>3</v>
      </c>
      <c r="B4" s="6" t="s">
        <v>59</v>
      </c>
      <c r="C4" s="32" t="s">
        <v>62</v>
      </c>
      <c r="D4" s="8">
        <v>12089498</v>
      </c>
      <c r="E4" s="8" t="s">
        <v>10</v>
      </c>
      <c r="F4" s="8" t="s">
        <v>7</v>
      </c>
      <c r="G4" s="23">
        <v>44993</v>
      </c>
      <c r="H4" s="9" t="s">
        <v>8</v>
      </c>
      <c r="I4" s="29">
        <f>汇总!$B$4-明细!G4</f>
        <v>459</v>
      </c>
      <c r="J4" s="8">
        <v>40</v>
      </c>
      <c r="K4" s="8">
        <f t="shared" si="0"/>
        <v>419</v>
      </c>
    </row>
    <row r="5" spans="1:11" ht="18" customHeight="1" x14ac:dyDescent="0.2">
      <c r="A5" s="8">
        <f t="shared" si="1"/>
        <v>4</v>
      </c>
      <c r="B5" s="6" t="s">
        <v>59</v>
      </c>
      <c r="C5" s="32" t="s">
        <v>62</v>
      </c>
      <c r="D5" s="8">
        <v>12089498</v>
      </c>
      <c r="E5" s="8" t="s">
        <v>11</v>
      </c>
      <c r="F5" s="8" t="s">
        <v>7</v>
      </c>
      <c r="G5" s="23">
        <v>44993</v>
      </c>
      <c r="H5" s="9" t="s">
        <v>8</v>
      </c>
      <c r="I5" s="29">
        <f>汇总!$B$4-明细!G5</f>
        <v>459</v>
      </c>
      <c r="J5" s="8">
        <v>40</v>
      </c>
      <c r="K5" s="8">
        <f t="shared" si="0"/>
        <v>419</v>
      </c>
    </row>
    <row r="6" spans="1:11" ht="18" customHeight="1" x14ac:dyDescent="0.2">
      <c r="A6" s="8">
        <f t="shared" si="1"/>
        <v>5</v>
      </c>
      <c r="B6" s="6" t="s">
        <v>59</v>
      </c>
      <c r="C6" s="32" t="s">
        <v>62</v>
      </c>
      <c r="D6" s="8">
        <v>12089498</v>
      </c>
      <c r="E6" s="8" t="s">
        <v>12</v>
      </c>
      <c r="F6" s="8" t="s">
        <v>7</v>
      </c>
      <c r="G6" s="23">
        <v>44993</v>
      </c>
      <c r="H6" s="9" t="s">
        <v>8</v>
      </c>
      <c r="I6" s="29">
        <f>汇总!$B$4-明细!G6</f>
        <v>459</v>
      </c>
      <c r="J6" s="8">
        <v>40</v>
      </c>
      <c r="K6" s="8">
        <f t="shared" si="0"/>
        <v>419</v>
      </c>
    </row>
    <row r="7" spans="1:11" s="24" customFormat="1" ht="18" customHeight="1" x14ac:dyDescent="0.2">
      <c r="A7" s="8">
        <f t="shared" si="1"/>
        <v>6</v>
      </c>
      <c r="B7" s="6" t="s">
        <v>58</v>
      </c>
      <c r="C7" s="32" t="s">
        <v>61</v>
      </c>
      <c r="D7" s="26">
        <v>12690349</v>
      </c>
      <c r="E7" s="26" t="s">
        <v>13</v>
      </c>
      <c r="F7" s="26" t="s">
        <v>14</v>
      </c>
      <c r="G7" s="27">
        <v>45206</v>
      </c>
      <c r="H7" s="25" t="s">
        <v>15</v>
      </c>
      <c r="I7" s="29">
        <f>汇总!$B$4-明细!G7</f>
        <v>246</v>
      </c>
      <c r="J7" s="26">
        <v>40</v>
      </c>
      <c r="K7" s="8">
        <f t="shared" si="0"/>
        <v>206</v>
      </c>
    </row>
    <row r="8" spans="1:11" s="24" customFormat="1" ht="18" customHeight="1" x14ac:dyDescent="0.2">
      <c r="A8" s="8">
        <f t="shared" si="1"/>
        <v>7</v>
      </c>
      <c r="B8" s="6" t="s">
        <v>58</v>
      </c>
      <c r="C8" s="32" t="s">
        <v>61</v>
      </c>
      <c r="D8" s="26">
        <v>12690349</v>
      </c>
      <c r="E8" s="26" t="s">
        <v>16</v>
      </c>
      <c r="F8" s="26" t="s">
        <v>14</v>
      </c>
      <c r="G8" s="27">
        <v>45206</v>
      </c>
      <c r="H8" s="25" t="s">
        <v>15</v>
      </c>
      <c r="I8" s="29">
        <f>汇总!$B$4-明细!G8</f>
        <v>246</v>
      </c>
      <c r="J8" s="26">
        <v>40</v>
      </c>
      <c r="K8" s="8">
        <f t="shared" si="0"/>
        <v>206</v>
      </c>
    </row>
    <row r="9" spans="1:11" s="24" customFormat="1" ht="18" customHeight="1" x14ac:dyDescent="0.2">
      <c r="A9" s="8">
        <f t="shared" si="1"/>
        <v>8</v>
      </c>
      <c r="B9" s="6" t="s">
        <v>58</v>
      </c>
      <c r="C9" s="32" t="s">
        <v>61</v>
      </c>
      <c r="D9" s="26">
        <v>12690349</v>
      </c>
      <c r="E9" s="26" t="s">
        <v>17</v>
      </c>
      <c r="F9" s="26" t="s">
        <v>14</v>
      </c>
      <c r="G9" s="27">
        <v>45206</v>
      </c>
      <c r="H9" s="25" t="s">
        <v>15</v>
      </c>
      <c r="I9" s="29">
        <f>汇总!$B$4-明细!G9</f>
        <v>246</v>
      </c>
      <c r="J9" s="26">
        <v>40</v>
      </c>
      <c r="K9" s="8">
        <f t="shared" si="0"/>
        <v>206</v>
      </c>
    </row>
    <row r="10" spans="1:11" s="24" customFormat="1" ht="18" customHeight="1" x14ac:dyDescent="0.2">
      <c r="A10" s="8">
        <f t="shared" si="1"/>
        <v>9</v>
      </c>
      <c r="B10" s="6" t="s">
        <v>58</v>
      </c>
      <c r="C10" s="32" t="s">
        <v>61</v>
      </c>
      <c r="D10" s="26">
        <v>12089555</v>
      </c>
      <c r="E10" s="26" t="s">
        <v>18</v>
      </c>
      <c r="F10" s="26" t="s">
        <v>19</v>
      </c>
      <c r="G10" s="27">
        <v>45212</v>
      </c>
      <c r="H10" s="25" t="s">
        <v>20</v>
      </c>
      <c r="I10" s="29">
        <f>汇总!$B$4-明细!G10</f>
        <v>240</v>
      </c>
      <c r="J10" s="26">
        <v>40</v>
      </c>
      <c r="K10" s="8">
        <f t="shared" si="0"/>
        <v>200</v>
      </c>
    </row>
    <row r="11" spans="1:11" s="24" customFormat="1" ht="18" customHeight="1" x14ac:dyDescent="0.2">
      <c r="A11" s="8">
        <f t="shared" si="1"/>
        <v>10</v>
      </c>
      <c r="B11" s="6" t="s">
        <v>58</v>
      </c>
      <c r="C11" s="32" t="s">
        <v>61</v>
      </c>
      <c r="D11" s="26">
        <v>12089555</v>
      </c>
      <c r="E11" s="26" t="s">
        <v>21</v>
      </c>
      <c r="F11" s="26" t="s">
        <v>19</v>
      </c>
      <c r="G11" s="27">
        <v>45212</v>
      </c>
      <c r="H11" s="25" t="s">
        <v>20</v>
      </c>
      <c r="I11" s="29">
        <f>汇总!$B$4-明细!G11</f>
        <v>240</v>
      </c>
      <c r="J11" s="26">
        <v>40</v>
      </c>
      <c r="K11" s="8">
        <f t="shared" si="0"/>
        <v>200</v>
      </c>
    </row>
    <row r="12" spans="1:11" ht="18" customHeight="1" x14ac:dyDescent="0.2">
      <c r="A12" s="8">
        <f t="shared" si="1"/>
        <v>11</v>
      </c>
      <c r="B12" s="36" t="s">
        <v>57</v>
      </c>
      <c r="C12" s="32" t="s">
        <v>60</v>
      </c>
      <c r="D12" s="8">
        <v>12090521</v>
      </c>
      <c r="E12" s="8" t="s">
        <v>22</v>
      </c>
      <c r="F12" s="8" t="s">
        <v>23</v>
      </c>
      <c r="G12" s="22">
        <v>45209</v>
      </c>
      <c r="H12" s="9" t="s">
        <v>24</v>
      </c>
      <c r="I12" s="29">
        <f>汇总!$B$4-明细!G12</f>
        <v>243</v>
      </c>
      <c r="J12" s="8">
        <v>40</v>
      </c>
      <c r="K12" s="8">
        <f t="shared" si="0"/>
        <v>203</v>
      </c>
    </row>
    <row r="13" spans="1:11" ht="18" customHeight="1" x14ac:dyDescent="0.2">
      <c r="A13" s="8">
        <f t="shared" si="1"/>
        <v>12</v>
      </c>
      <c r="B13" s="36" t="s">
        <v>57</v>
      </c>
      <c r="C13" s="32" t="s">
        <v>60</v>
      </c>
      <c r="D13" s="8">
        <v>12090521</v>
      </c>
      <c r="E13" s="8" t="s">
        <v>27</v>
      </c>
      <c r="F13" s="8" t="s">
        <v>23</v>
      </c>
      <c r="G13" s="22">
        <v>45209</v>
      </c>
      <c r="H13" s="9" t="s">
        <v>24</v>
      </c>
      <c r="I13" s="29">
        <f>汇总!$B$4-明细!G13</f>
        <v>243</v>
      </c>
      <c r="J13" s="8">
        <v>40</v>
      </c>
      <c r="K13" s="8">
        <f t="shared" si="0"/>
        <v>203</v>
      </c>
    </row>
    <row r="14" spans="1:11" ht="18" customHeight="1" x14ac:dyDescent="0.2">
      <c r="A14" s="8">
        <f t="shared" si="1"/>
        <v>13</v>
      </c>
      <c r="B14" s="36" t="s">
        <v>57</v>
      </c>
      <c r="C14" s="32" t="s">
        <v>60</v>
      </c>
      <c r="D14" s="8">
        <v>12090521</v>
      </c>
      <c r="E14" s="8" t="s">
        <v>25</v>
      </c>
      <c r="F14" s="8" t="s">
        <v>23</v>
      </c>
      <c r="G14" s="22">
        <v>45209</v>
      </c>
      <c r="H14" s="9" t="s">
        <v>24</v>
      </c>
      <c r="I14" s="29">
        <f>汇总!$B$4-明细!G14</f>
        <v>243</v>
      </c>
      <c r="J14" s="8">
        <v>40</v>
      </c>
      <c r="K14" s="8">
        <f t="shared" si="0"/>
        <v>203</v>
      </c>
    </row>
    <row r="15" spans="1:11" ht="18" customHeight="1" x14ac:dyDescent="0.2">
      <c r="A15" s="8">
        <f t="shared" si="1"/>
        <v>14</v>
      </c>
      <c r="B15" s="36" t="s">
        <v>57</v>
      </c>
      <c r="C15" s="32" t="s">
        <v>60</v>
      </c>
      <c r="D15" s="8">
        <v>12090521</v>
      </c>
      <c r="E15" s="8" t="s">
        <v>26</v>
      </c>
      <c r="F15" s="8" t="s">
        <v>23</v>
      </c>
      <c r="G15" s="22">
        <v>45209</v>
      </c>
      <c r="H15" s="9" t="s">
        <v>24</v>
      </c>
      <c r="I15" s="29">
        <f>汇总!$B$4-明细!G15</f>
        <v>243</v>
      </c>
      <c r="J15" s="8">
        <v>40</v>
      </c>
      <c r="K15" s="8">
        <f t="shared" si="0"/>
        <v>203</v>
      </c>
    </row>
    <row r="16" spans="1:11" ht="16.5" x14ac:dyDescent="0.2">
      <c r="A16" s="8">
        <f t="shared" si="1"/>
        <v>15</v>
      </c>
      <c r="B16" s="6" t="s">
        <v>59</v>
      </c>
      <c r="C16" s="32" t="s">
        <v>62</v>
      </c>
      <c r="D16" s="8">
        <v>12189498</v>
      </c>
      <c r="E16" s="18" t="s">
        <v>30</v>
      </c>
      <c r="F16" s="18">
        <v>743054655</v>
      </c>
      <c r="G16" s="31">
        <v>45419</v>
      </c>
      <c r="H16" s="9" t="s">
        <v>8</v>
      </c>
      <c r="I16" s="29">
        <f>汇总!$B$4-明细!G16</f>
        <v>33</v>
      </c>
      <c r="J16" s="8">
        <v>40</v>
      </c>
      <c r="K16" s="8">
        <f t="shared" ref="K16:K32" si="2">I16-J16</f>
        <v>-7</v>
      </c>
    </row>
    <row r="17" spans="1:11" ht="16.5" x14ac:dyDescent="0.2">
      <c r="A17" s="8">
        <f t="shared" si="1"/>
        <v>16</v>
      </c>
      <c r="B17" s="6" t="s">
        <v>59</v>
      </c>
      <c r="C17" s="32" t="s">
        <v>62</v>
      </c>
      <c r="D17" s="8">
        <v>12189498</v>
      </c>
      <c r="E17" s="18" t="s">
        <v>31</v>
      </c>
      <c r="F17" s="18">
        <v>743054656</v>
      </c>
      <c r="G17" s="31">
        <v>45419</v>
      </c>
      <c r="H17" s="9" t="s">
        <v>8</v>
      </c>
      <c r="I17" s="29">
        <f>汇总!$B$4-明细!G17</f>
        <v>33</v>
      </c>
      <c r="J17" s="8">
        <v>40</v>
      </c>
      <c r="K17" s="8">
        <f t="shared" si="2"/>
        <v>-7</v>
      </c>
    </row>
    <row r="18" spans="1:11" ht="16.5" x14ac:dyDescent="0.2">
      <c r="A18" s="8">
        <f t="shared" si="1"/>
        <v>17</v>
      </c>
      <c r="B18" s="6" t="s">
        <v>59</v>
      </c>
      <c r="C18" s="32" t="s">
        <v>62</v>
      </c>
      <c r="D18" s="8">
        <v>12189498</v>
      </c>
      <c r="E18" s="18" t="s">
        <v>32</v>
      </c>
      <c r="F18" s="18">
        <v>743094204</v>
      </c>
      <c r="G18" s="31">
        <v>45419</v>
      </c>
      <c r="H18" s="9" t="s">
        <v>8</v>
      </c>
      <c r="I18" s="29">
        <f>汇总!$B$4-明细!G18</f>
        <v>33</v>
      </c>
      <c r="J18" s="8">
        <v>40</v>
      </c>
      <c r="K18" s="8">
        <f t="shared" si="2"/>
        <v>-7</v>
      </c>
    </row>
    <row r="19" spans="1:11" ht="16.5" x14ac:dyDescent="0.2">
      <c r="A19" s="8">
        <f t="shared" si="1"/>
        <v>18</v>
      </c>
      <c r="B19" s="6" t="s">
        <v>59</v>
      </c>
      <c r="C19" s="32" t="s">
        <v>62</v>
      </c>
      <c r="D19" s="8">
        <v>12189498</v>
      </c>
      <c r="E19" s="18" t="s">
        <v>33</v>
      </c>
      <c r="F19" s="18">
        <v>743094204</v>
      </c>
      <c r="G19" s="31">
        <v>45419</v>
      </c>
      <c r="H19" s="9" t="s">
        <v>8</v>
      </c>
      <c r="I19" s="29">
        <f>汇总!$B$4-明细!G19</f>
        <v>33</v>
      </c>
      <c r="J19" s="8">
        <v>40</v>
      </c>
      <c r="K19" s="8">
        <f t="shared" si="2"/>
        <v>-7</v>
      </c>
    </row>
    <row r="20" spans="1:11" ht="16.5" x14ac:dyDescent="0.2">
      <c r="A20" s="8">
        <f t="shared" si="1"/>
        <v>19</v>
      </c>
      <c r="B20" s="6" t="s">
        <v>59</v>
      </c>
      <c r="C20" s="32" t="s">
        <v>62</v>
      </c>
      <c r="D20" s="8">
        <v>12189498</v>
      </c>
      <c r="E20" s="18" t="s">
        <v>34</v>
      </c>
      <c r="F20" s="18">
        <v>743094204</v>
      </c>
      <c r="G20" s="31">
        <v>45419</v>
      </c>
      <c r="H20" s="9" t="s">
        <v>8</v>
      </c>
      <c r="I20" s="29">
        <f>汇总!$B$4-明细!G20</f>
        <v>33</v>
      </c>
      <c r="J20" s="8">
        <v>40</v>
      </c>
      <c r="K20" s="8">
        <f t="shared" si="2"/>
        <v>-7</v>
      </c>
    </row>
    <row r="21" spans="1:11" ht="16.5" x14ac:dyDescent="0.2">
      <c r="A21" s="8">
        <f t="shared" si="1"/>
        <v>20</v>
      </c>
      <c r="B21" s="6" t="s">
        <v>59</v>
      </c>
      <c r="C21" s="32" t="s">
        <v>62</v>
      </c>
      <c r="D21" s="8">
        <v>12189498</v>
      </c>
      <c r="E21" s="18" t="s">
        <v>35</v>
      </c>
      <c r="F21" s="18">
        <v>743094204</v>
      </c>
      <c r="G21" s="31">
        <v>45419</v>
      </c>
      <c r="H21" s="9" t="s">
        <v>8</v>
      </c>
      <c r="I21" s="29">
        <f>汇总!$B$4-明细!G21</f>
        <v>33</v>
      </c>
      <c r="J21" s="8">
        <v>40</v>
      </c>
      <c r="K21" s="8">
        <f t="shared" si="2"/>
        <v>-7</v>
      </c>
    </row>
    <row r="22" spans="1:11" ht="16.5" x14ac:dyDescent="0.2">
      <c r="A22" s="8">
        <f t="shared" si="1"/>
        <v>21</v>
      </c>
      <c r="B22" s="6" t="s">
        <v>59</v>
      </c>
      <c r="C22" s="32" t="s">
        <v>62</v>
      </c>
      <c r="D22" s="8">
        <v>12189498</v>
      </c>
      <c r="E22" s="18" t="s">
        <v>36</v>
      </c>
      <c r="F22" s="18">
        <v>743094204</v>
      </c>
      <c r="G22" s="31">
        <v>45419</v>
      </c>
      <c r="H22" s="9" t="s">
        <v>8</v>
      </c>
      <c r="I22" s="29">
        <f>汇总!$B$4-明细!G22</f>
        <v>33</v>
      </c>
      <c r="J22" s="8">
        <v>40</v>
      </c>
      <c r="K22" s="8">
        <f t="shared" si="2"/>
        <v>-7</v>
      </c>
    </row>
    <row r="23" spans="1:11" ht="16.5" x14ac:dyDescent="0.2">
      <c r="A23" s="8">
        <f t="shared" si="1"/>
        <v>22</v>
      </c>
      <c r="B23" s="6" t="s">
        <v>59</v>
      </c>
      <c r="C23" s="32" t="s">
        <v>62</v>
      </c>
      <c r="D23" s="8">
        <v>12189498</v>
      </c>
      <c r="E23" s="18" t="s">
        <v>29</v>
      </c>
      <c r="F23" s="18">
        <v>743094204</v>
      </c>
      <c r="G23" s="31">
        <v>45419</v>
      </c>
      <c r="H23" s="9" t="s">
        <v>8</v>
      </c>
      <c r="I23" s="29">
        <f>汇总!$B$4-明细!G23</f>
        <v>33</v>
      </c>
      <c r="J23" s="8">
        <v>40</v>
      </c>
      <c r="K23" s="8">
        <f t="shared" si="2"/>
        <v>-7</v>
      </c>
    </row>
    <row r="24" spans="1:11" ht="16.5" x14ac:dyDescent="0.2">
      <c r="A24" s="8">
        <f t="shared" si="1"/>
        <v>23</v>
      </c>
      <c r="B24" s="6" t="s">
        <v>58</v>
      </c>
      <c r="C24" s="32" t="s">
        <v>61</v>
      </c>
      <c r="D24" s="26">
        <v>12189555</v>
      </c>
      <c r="E24" s="26" t="s">
        <v>37</v>
      </c>
      <c r="F24" s="26">
        <v>743097146</v>
      </c>
      <c r="G24" s="27">
        <v>45427</v>
      </c>
      <c r="H24" s="25" t="s">
        <v>46</v>
      </c>
      <c r="I24" s="29">
        <f>汇总!$B$4-明细!G24</f>
        <v>25</v>
      </c>
      <c r="J24" s="8">
        <v>40</v>
      </c>
      <c r="K24" s="8">
        <f t="shared" si="2"/>
        <v>-15</v>
      </c>
    </row>
    <row r="25" spans="1:11" ht="16.5" x14ac:dyDescent="0.2">
      <c r="A25" s="8">
        <f t="shared" si="1"/>
        <v>24</v>
      </c>
      <c r="B25" s="6" t="s">
        <v>58</v>
      </c>
      <c r="C25" s="32" t="s">
        <v>61</v>
      </c>
      <c r="D25" s="26">
        <v>12189555</v>
      </c>
      <c r="E25" s="26" t="s">
        <v>38</v>
      </c>
      <c r="F25" s="26">
        <v>743097146</v>
      </c>
      <c r="G25" s="27">
        <v>45427</v>
      </c>
      <c r="H25" s="25" t="s">
        <v>20</v>
      </c>
      <c r="I25" s="29">
        <f>汇总!$B$4-明细!G25</f>
        <v>25</v>
      </c>
      <c r="J25" s="8">
        <v>40</v>
      </c>
      <c r="K25" s="8">
        <f t="shared" si="2"/>
        <v>-15</v>
      </c>
    </row>
    <row r="26" spans="1:11" ht="16.5" x14ac:dyDescent="0.2">
      <c r="A26" s="8">
        <f t="shared" si="1"/>
        <v>25</v>
      </c>
      <c r="B26" s="6" t="s">
        <v>58</v>
      </c>
      <c r="C26" s="32" t="s">
        <v>61</v>
      </c>
      <c r="D26" s="26">
        <v>12189555</v>
      </c>
      <c r="E26" s="26" t="s">
        <v>39</v>
      </c>
      <c r="F26" s="26">
        <v>743124112</v>
      </c>
      <c r="G26" s="27">
        <v>45427</v>
      </c>
      <c r="H26" s="25" t="s">
        <v>20</v>
      </c>
      <c r="I26" s="29">
        <f>汇总!$B$4-明细!G26</f>
        <v>25</v>
      </c>
      <c r="J26" s="8">
        <v>40</v>
      </c>
      <c r="K26" s="8">
        <f t="shared" si="2"/>
        <v>-15</v>
      </c>
    </row>
    <row r="27" spans="1:11" ht="16.5" x14ac:dyDescent="0.2">
      <c r="A27" s="8">
        <f t="shared" si="1"/>
        <v>26</v>
      </c>
      <c r="B27" s="6" t="s">
        <v>58</v>
      </c>
      <c r="C27" s="32" t="s">
        <v>61</v>
      </c>
      <c r="D27" s="26">
        <v>12189555</v>
      </c>
      <c r="E27" s="26" t="s">
        <v>40</v>
      </c>
      <c r="F27" s="26">
        <v>743124112</v>
      </c>
      <c r="G27" s="27">
        <v>45427</v>
      </c>
      <c r="H27" s="25" t="s">
        <v>20</v>
      </c>
      <c r="I27" s="29">
        <f>汇总!$B$4-明细!G27</f>
        <v>25</v>
      </c>
      <c r="J27" s="8">
        <v>40</v>
      </c>
      <c r="K27" s="8">
        <f t="shared" si="2"/>
        <v>-15</v>
      </c>
    </row>
    <row r="28" spans="1:11" ht="16.5" x14ac:dyDescent="0.2">
      <c r="A28" s="8">
        <f t="shared" si="1"/>
        <v>27</v>
      </c>
      <c r="B28" s="6" t="s">
        <v>58</v>
      </c>
      <c r="C28" s="32" t="s">
        <v>61</v>
      </c>
      <c r="D28" s="26">
        <v>12189555</v>
      </c>
      <c r="E28" s="26" t="s">
        <v>41</v>
      </c>
      <c r="F28" s="26">
        <v>743125590</v>
      </c>
      <c r="G28" s="27">
        <v>45427</v>
      </c>
      <c r="H28" s="25" t="s">
        <v>20</v>
      </c>
      <c r="I28" s="29">
        <f>汇总!$B$4-明细!G28</f>
        <v>25</v>
      </c>
      <c r="J28" s="8">
        <v>40</v>
      </c>
      <c r="K28" s="8">
        <f t="shared" si="2"/>
        <v>-15</v>
      </c>
    </row>
    <row r="29" spans="1:11" ht="16.5" x14ac:dyDescent="0.2">
      <c r="A29" s="8">
        <f t="shared" si="1"/>
        <v>28</v>
      </c>
      <c r="B29" s="6" t="s">
        <v>58</v>
      </c>
      <c r="C29" s="32" t="s">
        <v>61</v>
      </c>
      <c r="D29" s="26">
        <v>12189555</v>
      </c>
      <c r="E29" s="26" t="s">
        <v>42</v>
      </c>
      <c r="F29" s="26">
        <v>743125590</v>
      </c>
      <c r="G29" s="27">
        <v>45427</v>
      </c>
      <c r="H29" s="25" t="s">
        <v>20</v>
      </c>
      <c r="I29" s="29">
        <f>汇总!$B$4-明细!G29</f>
        <v>25</v>
      </c>
      <c r="J29" s="8">
        <v>40</v>
      </c>
      <c r="K29" s="8">
        <f t="shared" si="2"/>
        <v>-15</v>
      </c>
    </row>
    <row r="30" spans="1:11" ht="16.5" x14ac:dyDescent="0.2">
      <c r="A30" s="8">
        <f t="shared" si="1"/>
        <v>29</v>
      </c>
      <c r="B30" s="6" t="s">
        <v>58</v>
      </c>
      <c r="C30" s="32" t="s">
        <v>60</v>
      </c>
      <c r="D30" s="26">
        <v>12189555</v>
      </c>
      <c r="E30" s="26" t="s">
        <v>43</v>
      </c>
      <c r="F30" s="26">
        <v>743125590</v>
      </c>
      <c r="G30" s="27">
        <v>45427</v>
      </c>
      <c r="H30" s="25" t="s">
        <v>20</v>
      </c>
      <c r="I30" s="29">
        <f>汇总!$B$4-明细!G30</f>
        <v>25</v>
      </c>
      <c r="J30" s="8">
        <v>40</v>
      </c>
      <c r="K30" s="8">
        <f t="shared" si="2"/>
        <v>-15</v>
      </c>
    </row>
    <row r="31" spans="1:11" ht="16.5" x14ac:dyDescent="0.2">
      <c r="A31" s="8">
        <f t="shared" si="1"/>
        <v>30</v>
      </c>
      <c r="B31" s="36" t="s">
        <v>57</v>
      </c>
      <c r="C31" s="32" t="s">
        <v>60</v>
      </c>
      <c r="D31" s="8">
        <v>12190521</v>
      </c>
      <c r="E31" s="18" t="s">
        <v>28</v>
      </c>
      <c r="F31" s="18">
        <v>743171078</v>
      </c>
      <c r="G31" s="27">
        <v>45437</v>
      </c>
      <c r="H31" s="9" t="s">
        <v>24</v>
      </c>
      <c r="I31" s="29">
        <f>汇总!$B$4-明细!G31</f>
        <v>15</v>
      </c>
      <c r="J31" s="8">
        <v>40</v>
      </c>
      <c r="K31" s="8">
        <f t="shared" si="2"/>
        <v>-25</v>
      </c>
    </row>
    <row r="32" spans="1:11" ht="16.5" x14ac:dyDescent="0.2">
      <c r="A32" s="8">
        <f t="shared" si="1"/>
        <v>31</v>
      </c>
      <c r="B32" s="36" t="s">
        <v>57</v>
      </c>
      <c r="C32" s="32" t="s">
        <v>60</v>
      </c>
      <c r="D32" s="8">
        <v>12190521</v>
      </c>
      <c r="E32" s="18" t="s">
        <v>44</v>
      </c>
      <c r="F32" s="18">
        <v>743250090</v>
      </c>
      <c r="G32" s="27">
        <v>45447</v>
      </c>
      <c r="H32" s="9" t="s">
        <v>24</v>
      </c>
      <c r="I32" s="29">
        <f>汇总!$B$4-明细!G32</f>
        <v>5</v>
      </c>
      <c r="J32" s="8">
        <v>40</v>
      </c>
      <c r="K32" s="8">
        <f t="shared" si="2"/>
        <v>-35</v>
      </c>
    </row>
    <row r="33" spans="7:7" x14ac:dyDescent="0.2">
      <c r="G33" s="30"/>
    </row>
    <row r="34" spans="7:7" x14ac:dyDescent="0.2">
      <c r="G34" s="30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明细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Wang Ning</cp:lastModifiedBy>
  <dcterms:created xsi:type="dcterms:W3CDTF">2023-01-09T00:55:29Z</dcterms:created>
  <dcterms:modified xsi:type="dcterms:W3CDTF">2024-05-21T07:40:37Z</dcterms:modified>
</cp:coreProperties>
</file>